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torvaldklaveness.sharepoint.com/sites/KCCFinance-Reporting/Delte dokumenter/Reporting/03 Annual reporting/APM/2026/"/>
    </mc:Choice>
  </mc:AlternateContent>
  <xr:revisionPtr revIDLastSave="884" documentId="8_{97B1E97A-3295-4489-9FAA-F0F8D35F716E}" xr6:coauthVersionLast="47" xr6:coauthVersionMax="47" xr10:uidLastSave="{06582A91-0AAB-416F-B8F6-7CFA2C5A5B3F}"/>
  <bookViews>
    <workbookView xWindow="28680" yWindow="-7755" windowWidth="51840" windowHeight="21120" xr2:uid="{B80ECBC6-ED34-44C0-8659-482912139464}"/>
  </bookViews>
  <sheets>
    <sheet name="APM Definition" sheetId="29" r:id="rId1"/>
    <sheet name="APM Reconcilation" sheetId="2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28" l="1"/>
  <c r="H119" i="28" l="1"/>
  <c r="D182" i="28"/>
  <c r="D181" i="28"/>
  <c r="D129" i="28"/>
  <c r="D169" i="28"/>
  <c r="D172" i="28" s="1"/>
  <c r="D183" i="28" l="1"/>
  <c r="D137" i="28"/>
  <c r="D145" i="28" s="1"/>
  <c r="D146" i="28" s="1"/>
  <c r="D136" i="28"/>
  <c r="D103" i="28"/>
  <c r="D126" i="28" s="1"/>
  <c r="D127" i="28" s="1"/>
  <c r="AR174" i="28"/>
  <c r="E129" i="28"/>
  <c r="E182" i="28"/>
  <c r="D138" i="28" l="1"/>
  <c r="D109" i="28"/>
  <c r="D111" i="28" s="1"/>
  <c r="D117" i="28" s="1"/>
  <c r="D119" i="28" s="1"/>
  <c r="D130" i="28"/>
  <c r="E136" i="28"/>
  <c r="E146" i="28"/>
  <c r="E181" i="28" l="1"/>
  <c r="E183" i="28" s="1"/>
  <c r="E138" i="28"/>
  <c r="E103" i="28"/>
  <c r="E126" i="28" s="1"/>
  <c r="E127" i="28" s="1"/>
  <c r="BA182" i="28"/>
  <c r="BB182" i="28"/>
  <c r="BC182" i="28"/>
  <c r="BD182" i="28"/>
  <c r="BE182" i="28"/>
  <c r="AZ182" i="28"/>
  <c r="BA181" i="28"/>
  <c r="BB181" i="28"/>
  <c r="BC181" i="28"/>
  <c r="BD181" i="28"/>
  <c r="BE181" i="28"/>
  <c r="AO182" i="28"/>
  <c r="AN182" i="28"/>
  <c r="AM182" i="28"/>
  <c r="AL182" i="28"/>
  <c r="AK182" i="28"/>
  <c r="AJ182" i="28"/>
  <c r="AI182" i="28"/>
  <c r="AO181" i="28"/>
  <c r="AJ181" i="28"/>
  <c r="AJ183" i="28" s="1"/>
  <c r="AK181" i="28"/>
  <c r="AL181" i="28"/>
  <c r="AM181" i="28"/>
  <c r="AN181" i="28"/>
  <c r="AI181" i="28"/>
  <c r="I181" i="28"/>
  <c r="J181" i="28"/>
  <c r="K181" i="28"/>
  <c r="L181" i="28"/>
  <c r="M181" i="28"/>
  <c r="N181" i="28"/>
  <c r="O181" i="28"/>
  <c r="P181" i="28"/>
  <c r="Q181" i="28"/>
  <c r="R181" i="28"/>
  <c r="R183" i="28" s="1"/>
  <c r="S181" i="28"/>
  <c r="S183" i="28" s="1"/>
  <c r="T181" i="28"/>
  <c r="T183" i="28" s="1"/>
  <c r="H182" i="28"/>
  <c r="I182" i="28"/>
  <c r="J182" i="28"/>
  <c r="K182" i="28"/>
  <c r="L182" i="28"/>
  <c r="M182" i="28"/>
  <c r="N182" i="28"/>
  <c r="O182" i="28"/>
  <c r="P182" i="28"/>
  <c r="Q182" i="28"/>
  <c r="R182" i="28"/>
  <c r="S182" i="28"/>
  <c r="T182" i="28"/>
  <c r="G182" i="28"/>
  <c r="AY182" i="28"/>
  <c r="AW182" i="28"/>
  <c r="AV182" i="28"/>
  <c r="AU182" i="28"/>
  <c r="AT182" i="28"/>
  <c r="AS182" i="28"/>
  <c r="AR182" i="28"/>
  <c r="F182" i="28"/>
  <c r="AW181" i="28"/>
  <c r="AV181" i="28"/>
  <c r="AU181" i="28"/>
  <c r="AT181" i="28"/>
  <c r="AS181" i="28"/>
  <c r="AR181" i="28"/>
  <c r="AK183" i="28" l="1"/>
  <c r="M183" i="28"/>
  <c r="N183" i="28"/>
  <c r="E109" i="28"/>
  <c r="AO183" i="28"/>
  <c r="BE183" i="28"/>
  <c r="I183" i="28"/>
  <c r="BD183" i="28"/>
  <c r="BC183" i="28"/>
  <c r="BB183" i="28"/>
  <c r="AM183" i="28"/>
  <c r="BA183" i="28"/>
  <c r="E169" i="28"/>
  <c r="E172" i="28" s="1"/>
  <c r="E175" i="28" s="1"/>
  <c r="E130" i="28"/>
  <c r="AV183" i="28"/>
  <c r="O183" i="28"/>
  <c r="AW183" i="28"/>
  <c r="AL183" i="28"/>
  <c r="K183" i="28"/>
  <c r="AR183" i="28"/>
  <c r="J183" i="28"/>
  <c r="AN183" i="28"/>
  <c r="Q183" i="28"/>
  <c r="P183" i="28"/>
  <c r="AI183" i="28"/>
  <c r="L183" i="28"/>
  <c r="AU183" i="28"/>
  <c r="AT183" i="28"/>
  <c r="AS183" i="28"/>
  <c r="AY157" i="28"/>
  <c r="E111" i="28" l="1"/>
  <c r="E117" i="28" s="1"/>
  <c r="E119" i="28" s="1"/>
  <c r="AY174" i="28"/>
  <c r="AY171" i="28"/>
  <c r="AY170" i="28"/>
  <c r="AY168" i="28"/>
  <c r="AY155" i="28"/>
  <c r="AY154" i="28"/>
  <c r="AY153" i="28"/>
  <c r="AY145" i="28"/>
  <c r="AY144" i="28"/>
  <c r="AY136" i="28"/>
  <c r="F136" i="28"/>
  <c r="AY146" i="28" l="1"/>
  <c r="F169" i="28"/>
  <c r="AY169" i="28" l="1"/>
  <c r="AY172" i="28" s="1"/>
  <c r="AY175" i="28" s="1"/>
  <c r="F172" i="28"/>
  <c r="F175" i="28" s="1"/>
  <c r="F61" i="28"/>
  <c r="AY137" i="28" l="1"/>
  <c r="AY129" i="28"/>
  <c r="F129" i="28"/>
  <c r="F137" i="28"/>
  <c r="F138" i="28" s="1"/>
  <c r="AY181" i="28"/>
  <c r="AY183" i="28" s="1"/>
  <c r="AY103" i="28"/>
  <c r="AY126" i="28" s="1"/>
  <c r="AY127" i="28" s="1"/>
  <c r="F181" i="28"/>
  <c r="F183" i="28" s="1"/>
  <c r="F103" i="28"/>
  <c r="F109" i="28" s="1"/>
  <c r="F111" i="28" s="1"/>
  <c r="F117" i="28" s="1"/>
  <c r="F119" i="28" s="1"/>
  <c r="G175" i="28"/>
  <c r="AI174" i="28"/>
  <c r="AI175" i="28" s="1"/>
  <c r="AI110" i="28"/>
  <c r="AJ155" i="28"/>
  <c r="AY130" i="28" l="1"/>
  <c r="F126" i="28"/>
  <c r="F127" i="28" s="1"/>
  <c r="F130" i="28" s="1"/>
  <c r="AY109" i="28"/>
  <c r="AY111" i="28" s="1"/>
  <c r="AY138" i="28"/>
  <c r="G181" i="28"/>
  <c r="G183" i="28" s="1"/>
  <c r="AI129" i="28"/>
  <c r="AI136" i="28"/>
  <c r="AI138" i="28" s="1"/>
  <c r="AI103" i="28"/>
  <c r="AI126" i="28" s="1"/>
  <c r="AI127" i="28" s="1"/>
  <c r="G129" i="28"/>
  <c r="G103" i="28"/>
  <c r="G126" i="28" s="1"/>
  <c r="G127" i="28" s="1"/>
  <c r="G136" i="28"/>
  <c r="G138" i="28" s="1"/>
  <c r="H175" i="28"/>
  <c r="AR171" i="28"/>
  <c r="AR170" i="28"/>
  <c r="AR155" i="28"/>
  <c r="AR154" i="28"/>
  <c r="AR153" i="28"/>
  <c r="AJ154" i="28"/>
  <c r="AJ153" i="28"/>
  <c r="H181" i="28"/>
  <c r="H183" i="28" s="1"/>
  <c r="AR130" i="28"/>
  <c r="AS169" i="28"/>
  <c r="AT169" i="28"/>
  <c r="AU169" i="28"/>
  <c r="AV169" i="28"/>
  <c r="AV172" i="28" s="1"/>
  <c r="AW169" i="28"/>
  <c r="AR152" i="28"/>
  <c r="AZ155" i="28"/>
  <c r="AZ153" i="28"/>
  <c r="AZ152" i="28"/>
  <c r="K169" i="28"/>
  <c r="L169" i="28"/>
  <c r="I169" i="28"/>
  <c r="AZ154" i="28"/>
  <c r="AJ152" i="28"/>
  <c r="G130" i="28" l="1"/>
  <c r="G109" i="28"/>
  <c r="AI130" i="28"/>
  <c r="AJ169" i="28"/>
  <c r="AR172" i="28"/>
  <c r="AR175" i="28" s="1"/>
  <c r="AJ168" i="28"/>
  <c r="AZ174" i="28"/>
  <c r="AZ171" i="28"/>
  <c r="AZ170" i="28"/>
  <c r="AZ169" i="28"/>
  <c r="AZ168" i="28"/>
  <c r="AJ170" i="28"/>
  <c r="AJ171" i="28"/>
  <c r="AJ174" i="28"/>
  <c r="AS172" i="28"/>
  <c r="AS175" i="28" s="1"/>
  <c r="AT172" i="28"/>
  <c r="AT175" i="28" s="1"/>
  <c r="AU172" i="28"/>
  <c r="AU175" i="28" s="1"/>
  <c r="AV175" i="28"/>
  <c r="AW172" i="28"/>
  <c r="AW175" i="28" s="1"/>
  <c r="I172" i="28"/>
  <c r="I175" i="28" s="1"/>
  <c r="J172" i="28"/>
  <c r="J175" i="28" s="1"/>
  <c r="K172" i="28"/>
  <c r="K175" i="28" s="1"/>
  <c r="AJ172" i="28" l="1"/>
  <c r="AJ175" i="28" s="1"/>
  <c r="AI109" i="28"/>
  <c r="G111" i="28"/>
  <c r="G117" i="28" s="1"/>
  <c r="G119" i="28" s="1"/>
  <c r="AZ172" i="28"/>
  <c r="AZ175" i="28" s="1"/>
  <c r="L172" i="28"/>
  <c r="L175" i="28" s="1"/>
  <c r="AZ146" i="28"/>
  <c r="AZ136" i="28"/>
  <c r="AZ138" i="28" s="1"/>
  <c r="AZ129" i="28"/>
  <c r="AZ181" i="28"/>
  <c r="AZ183" i="28" s="1"/>
  <c r="AZ103" i="28"/>
  <c r="AZ109" i="28" s="1"/>
  <c r="AZ111" i="28" s="1"/>
  <c r="AZ73" i="28"/>
  <c r="AZ76" i="28" s="1"/>
  <c r="AZ61" i="28"/>
  <c r="AZ64" i="28" s="1"/>
  <c r="AZ52" i="28"/>
  <c r="AZ126" i="28" l="1"/>
  <c r="AZ127" i="28" s="1"/>
  <c r="AZ130" i="28" s="1"/>
</calcChain>
</file>

<file path=xl/sharedStrings.xml><?xml version="1.0" encoding="utf-8"?>
<sst xmlns="http://schemas.openxmlformats.org/spreadsheetml/2006/main" count="865" uniqueCount="164">
  <si>
    <t>Definition of Alternative Performance Measures (APM's)</t>
  </si>
  <si>
    <t>In order to measure performance on a historic basis, Klaveness Combination Carriers ASA on a consolidated basis, "the Group"/"the Company", has made use of the non-IFRS measures described below. These alternative performance measures (APMs) are provided to enable a deeper understanding of the Company’s financial performance and is used by management to measure performance. The APMs should not be considered as a substitute for measures of performance in accordance with IFRS.</t>
  </si>
  <si>
    <t>Alternative performance measures (APM)</t>
  </si>
  <si>
    <t>Reason for use</t>
  </si>
  <si>
    <t xml:space="preserve">Definition </t>
  </si>
  <si>
    <t>Net revenue per onhire day/KCC fleet TCE earnings ($/day)</t>
  </si>
  <si>
    <t xml:space="preserve">The Group believes that average revenue per onhire day provides useful information about the Group's earnings and has included the APM as the measure is used in the management reporting on a monthly basis to evaluate the Group's periodic performance and periodic performance for each of the two segments; CABU and CLEANBU vessels. </t>
  </si>
  <si>
    <t xml:space="preserve">Defined as net revenue excluding adjustments divided by number of onhire days. Net revenue excluding adjustments is defined as total net revenue from operation of vessels adjusted for offhire compensation and other revenue not related to voyage performance. Revenue basis for average TCE earnings is based on load-to-discharge for 2022 going forward and discharge-to-discharge for 2021. The difference/adjustment relates to days in ballast from discharge to loading on next voyage. Average TCE earnings per onhire day has been changed with effect from 1 January 2022. The effect on 2021 is immaterial(approx 70 $/d for both segments) and the Company has concluded not to adjust comparative figures. </t>
  </si>
  <si>
    <t>CABU TCE earnings ($/day)</t>
  </si>
  <si>
    <t>CLEANBU TCE earnings ($/day)</t>
  </si>
  <si>
    <t xml:space="preserve">KCC Fleet OPEX per day ($/day) </t>
  </si>
  <si>
    <t xml:space="preserve">The Group believes the measure provides useful information about the Group's 
ability to run the vessels effectively. The measure is calculated both for the total 
fleet and for the fleet of CABU vessels and the fleet of CLEANBU vessels. </t>
  </si>
  <si>
    <t>Defined as operating expenses, vessels adjusted divided by operating days (incl. 
offhire). The operating expenses adjusted is defined as operating expenses for 
the vessels excluding operating expenses which are not regarded as part of the 
underlying performance for the period and which are expected to occur less 
frequently (non-recurring).</t>
  </si>
  <si>
    <t>CABU OPEX per day ($/day)</t>
  </si>
  <si>
    <t>CLEANBU OPEX per day ($/day)</t>
  </si>
  <si>
    <t>SG&amp;A (Selling, General &amp; Administrative Expenses)</t>
  </si>
  <si>
    <t xml:space="preserve">Applied to measure the company’s overall overhead expenses. </t>
  </si>
  <si>
    <t>SG&amp;A is reported on the income statement as the sum of Group commercial and administrative services, Salaries and social expence, Tonnage tax and Other operating and administrative expenses.</t>
  </si>
  <si>
    <t>EBITDA adjusted</t>
  </si>
  <si>
    <t xml:space="preserve">The Group believes that the measure provide information of the profitability of the Group's operating results for the period without regard to costs for the period that are expected to occur less frequently. The APM has not been used since 2021. </t>
  </si>
  <si>
    <t>Defined as EBITDA excluding income and/or cost items which are not regarded as part of the underlying operational performance for the period. The Group has adjusted for one off costs related to start up cost of CLEANBU vessels.</t>
  </si>
  <si>
    <t>EBIT adjusted</t>
  </si>
  <si>
    <t xml:space="preserve">The Group believes the measure provides useful information of the Group's overall financial performance, excluding the impact from financial items, taxes and cost for the period that are expected to occur less frequently. The APM has not been used since 2021. </t>
  </si>
  <si>
    <t>Defined as EBIT excluding income and/or cost items which are not regarded as part of the underlying operational performance for the period. The Group has adjusted EBIT for one off costs relating to start up cost of CLEANBU vessels.</t>
  </si>
  <si>
    <t>Underlying EBT</t>
  </si>
  <si>
    <t>The Group believes the measure provides useful information of the Group's overall financial performance, excluding the impact from non-recurring items</t>
  </si>
  <si>
    <t>Defined as EBT excluding items that are not considered as part of normal operation and effects from financial items not realised. The Group has adjusted for one off costs related to start up of the CLEANBU vessels.</t>
  </si>
  <si>
    <t>Total interest-bearing debt</t>
  </si>
  <si>
    <t xml:space="preserve">Total interest bearing debt is used for calculation of ROCE. </t>
  </si>
  <si>
    <t xml:space="preserve">Total interest-bearing debt comprises non-current mortgage debt, bond loan, short-term mortgage debt and other interest bearing liabilities. </t>
  </si>
  <si>
    <t xml:space="preserve">Net interest bearing debt (NIBD) </t>
  </si>
  <si>
    <t>Net interest bearing debt is a measure of the Group's overall balance sheet strength, and is used for calculation of NIBD/EBITDA .</t>
  </si>
  <si>
    <t>Net interest bearing debt comprises total interest-bearing debt less cash.</t>
  </si>
  <si>
    <t xml:space="preserve">NIBD/EBITDA </t>
  </si>
  <si>
    <t xml:space="preserve">The Group believes the measure provides useful information of the Group's financial leverage and the ability to pay off its debt. </t>
  </si>
  <si>
    <t>Return on Capital Employed (ROCE) annualised</t>
  </si>
  <si>
    <t>The Group believes the measure provides useful information about the Group's profitability and the efficiency of the capital beeing used.</t>
  </si>
  <si>
    <t>Defined as capital employed as a percent of EBIT adjusted. Capital employed is defined as sum of total equity and total interest-bearing debt. In the quarterly 
reporting ROCE adjusted is based on annualized EBIT adjusted divided by capital employed.</t>
  </si>
  <si>
    <t>Return of Equity (ROE) annualised</t>
  </si>
  <si>
    <t xml:space="preserve">The Group believes the measure provides useful information about the Group's 
ability to generate revenue for each unit of shareholder equity. </t>
  </si>
  <si>
    <t>Defined as profit after tax annualised divided by total equity.</t>
  </si>
  <si>
    <t>Equity ratio</t>
  </si>
  <si>
    <t xml:space="preserve">Applied to measure the company’s solidity according to the Group’s covenant requirements. </t>
  </si>
  <si>
    <t xml:space="preserve">Equity ratio is calculated total equity divided by total assets. </t>
  </si>
  <si>
    <t>Cash interest cost</t>
  </si>
  <si>
    <t xml:space="preserve">Cash interest cost is used to calculate Adjusted Cash Flow to Equity (ACFE). </t>
  </si>
  <si>
    <t>Adjusted Cash Flow to Equity (ACFE)</t>
  </si>
  <si>
    <t xml:space="preserve">The Group believes reconciliation of ACFE provides useful information for KCC's stakeholders to understand dividend payments in context of the Company's dividend policy.  </t>
  </si>
  <si>
    <t xml:space="preserve">ACFE is calculated as EBITDA substracted by cash interest costs, ordinary debt repayments and dry-docking investments including technical upgrades. Investements in energy efficiency investments are not substracted. </t>
  </si>
  <si>
    <t>Dividends/ACFE</t>
  </si>
  <si>
    <t>Dividends paid out for a period divided by Adjusted Cash flow to Equity.</t>
  </si>
  <si>
    <t>Reconcilation of Alternative Performance Measures</t>
  </si>
  <si>
    <t>KCC Fleet-  Net revenue per on-hire day (TCE earnings)</t>
  </si>
  <si>
    <t>USD thousand</t>
  </si>
  <si>
    <t>Q2 2025</t>
  </si>
  <si>
    <t>Q1 2025</t>
  </si>
  <si>
    <t>Q4 2024</t>
  </si>
  <si>
    <t>Q3 2024</t>
  </si>
  <si>
    <t>Q2 2024</t>
  </si>
  <si>
    <t>Q1 2024</t>
  </si>
  <si>
    <t>Q4 2023</t>
  </si>
  <si>
    <t>Q3 2023</t>
  </si>
  <si>
    <t>Q2 2023</t>
  </si>
  <si>
    <t>Q1 2023</t>
  </si>
  <si>
    <t>Q4 2022</t>
  </si>
  <si>
    <t>Q3 2022</t>
  </si>
  <si>
    <t>Q2 2022</t>
  </si>
  <si>
    <t>Q1 2022</t>
  </si>
  <si>
    <t>Q4 2021</t>
  </si>
  <si>
    <t>Q3 2021</t>
  </si>
  <si>
    <t>Q2 2021</t>
  </si>
  <si>
    <t>Q1 2021</t>
  </si>
  <si>
    <t>Q4 2020</t>
  </si>
  <si>
    <t>Q3 2020</t>
  </si>
  <si>
    <t>Q2 2020</t>
  </si>
  <si>
    <t>Q1 2020</t>
  </si>
  <si>
    <t>Q4 2019</t>
  </si>
  <si>
    <t>Q3 2019</t>
  </si>
  <si>
    <t>Q2 2019</t>
  </si>
  <si>
    <t>Q1 2019</t>
  </si>
  <si>
    <t>1H 2025</t>
  </si>
  <si>
    <t>1H 2024</t>
  </si>
  <si>
    <t>1H 2023</t>
  </si>
  <si>
    <t>1H 2022</t>
  </si>
  <si>
    <t>1H 2021</t>
  </si>
  <si>
    <t>1H 2020</t>
  </si>
  <si>
    <t>1H 2019</t>
  </si>
  <si>
    <t>YTD Q3 2024</t>
  </si>
  <si>
    <t>YTD Q3 2023</t>
  </si>
  <si>
    <t>YTD Q3 2022</t>
  </si>
  <si>
    <t>YTD Q3 2021</t>
  </si>
  <si>
    <t>YTD Q3 2020</t>
  </si>
  <si>
    <t>YTD Q3 2019</t>
  </si>
  <si>
    <t>Net revenues from operations of vessels</t>
  </si>
  <si>
    <t>Other revenue (note 3)</t>
  </si>
  <si>
    <t>Adjustement (note 2)</t>
  </si>
  <si>
    <t>Net revenue ex adjustment</t>
  </si>
  <si>
    <t>On-hire days</t>
  </si>
  <si>
    <t>Average revenue per on-hire day ($/day) (TCE earnings)</t>
  </si>
  <si>
    <t>CABU fleet- Net revenue per on-hire day (TCE earnings)</t>
  </si>
  <si>
    <t>CLEANBU  fleet- Net revenue per on-hire day (TCE earnings)</t>
  </si>
  <si>
    <t>KCC Fleet-  Opex $/day</t>
  </si>
  <si>
    <t xml:space="preserve"> </t>
  </si>
  <si>
    <t>Operating expenses, vessels</t>
  </si>
  <si>
    <t>Leasing cost (presented as depreciation)</t>
  </si>
  <si>
    <t>Reversal old claim</t>
  </si>
  <si>
    <t>Start up costs CLEANBU vessels</t>
  </si>
  <si>
    <t>Operating expenses, vessels adjusted</t>
  </si>
  <si>
    <t>Operating days</t>
  </si>
  <si>
    <t>Opex $/day</t>
  </si>
  <si>
    <t>CABU  Opex $/day</t>
  </si>
  <si>
    <t>CLEANBU Opex $/day</t>
  </si>
  <si>
    <t>EBITDA adjusted and EBIT adjusted</t>
  </si>
  <si>
    <t>EBITDA</t>
  </si>
  <si>
    <t>Gain on sale of vessels (note 3)</t>
  </si>
  <si>
    <t>Other income (note 3)</t>
  </si>
  <si>
    <t>EBIT</t>
  </si>
  <si>
    <t>Total interest bearing debt</t>
  </si>
  <si>
    <t>Mortgage debt</t>
  </si>
  <si>
    <t>Long-term bond loan</t>
  </si>
  <si>
    <t>Short-term mortgage debt</t>
  </si>
  <si>
    <t>Short-term bond loan</t>
  </si>
  <si>
    <t>Other interest bearing liabilities</t>
  </si>
  <si>
    <t>Cash and cash equivalents</t>
  </si>
  <si>
    <t>Net interest bearing debt</t>
  </si>
  <si>
    <t>NIBD/EBITDA</t>
  </si>
  <si>
    <t>EBITDA, annualised</t>
  </si>
  <si>
    <t>ROCE</t>
  </si>
  <si>
    <t>Total equity</t>
  </si>
  <si>
    <t>Capital employed</t>
  </si>
  <si>
    <t>EBIT, annualised</t>
  </si>
  <si>
    <t>ROCE annualised</t>
  </si>
  <si>
    <t>ROE</t>
  </si>
  <si>
    <t xml:space="preserve">Profit after tax, annualised </t>
  </si>
  <si>
    <t>ROE annualised</t>
  </si>
  <si>
    <t>Total assets</t>
  </si>
  <si>
    <t>Interest paid to related parties</t>
  </si>
  <si>
    <t>Interest expenses mortgage debt</t>
  </si>
  <si>
    <t>Interest expenses bond loan</t>
  </si>
  <si>
    <t>Ordinary debt repayments</t>
  </si>
  <si>
    <t>Dry-docking cost including technical upgrades</t>
  </si>
  <si>
    <t>Dividends</t>
  </si>
  <si>
    <t>YTD Q3 2025</t>
  </si>
  <si>
    <t>Q3 2025</t>
  </si>
  <si>
    <t>Note</t>
  </si>
  <si>
    <t>EDITDA Margin</t>
  </si>
  <si>
    <t>EBITDA/Revenue</t>
  </si>
  <si>
    <t>Net revenue from operations of vessels,  annualised</t>
  </si>
  <si>
    <t xml:space="preserve">The Group believes the measure provides useful information about the Group's profitability and how efficiently the Company's revenue turn into operating cash earnings.
</t>
  </si>
  <si>
    <t>EBITDA Margin, %</t>
  </si>
  <si>
    <t xml:space="preserve">EBITDA Margin is calculated as EBITDA divided by Net revenues from operations of vessels. In the quarterly reporting EBITDA and net revenues from operations of vessels is annualised. </t>
  </si>
  <si>
    <t>Q4 2025</t>
  </si>
  <si>
    <t>Q1 2026</t>
  </si>
  <si>
    <t>Commitment fee**</t>
  </si>
  <si>
    <t>** Commitment fee included from Q1 2026 onwards</t>
  </si>
  <si>
    <t>*** Cash cost</t>
  </si>
  <si>
    <t>Capitalized borrowing cost on newbuilds***</t>
  </si>
  <si>
    <t>Amortization capitalized fees on loans*</t>
  </si>
  <si>
    <t xml:space="preserve">Cash interest costs is the sum of interest costs paid to related parties, interest expense on mortgage debt, interest expense bond, commitment fee and amortization capitalized fees on loans. </t>
  </si>
  <si>
    <t>EBITDA (last twelve months)</t>
  </si>
  <si>
    <t xml:space="preserve">Net interest bearing debt divided by EBITDA last 12 months (LTM). </t>
  </si>
  <si>
    <t>* Amorization included instead of cash-cost on date of (re)financing to avoid volatility</t>
  </si>
  <si>
    <t>Q2 2026</t>
  </si>
  <si>
    <t>1H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</si>
</sst>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 #,##0.00_-;_-* &quot;-&quot;??_-;_-@_-"/>
    <numFmt numFmtId="165" formatCode="_-* #,##0_-;\-* #,##0_-;_-* &quot;-&quot;??_-;_-@_-"/>
    <numFmt numFmtId="166" formatCode="#,##0;\(#,##0\);\-"/>
    <numFmt numFmtId="167" formatCode="0.0\ %"/>
    <numFmt numFmtId="168" formatCode="0.0000"/>
  </numFmts>
  <fonts count="15" x14ac:knownFonts="1">
    <font>
      <sz val="11"/>
      <color theme="1"/>
      <name val="Calibri"/>
      <family val="2"/>
      <scheme val="minor"/>
    </font>
    <font>
      <sz val="11"/>
      <color theme="1"/>
      <name val="Calibri"/>
      <family val="2"/>
      <scheme val="minor"/>
    </font>
    <font>
      <sz val="11"/>
      <name val="Calibri"/>
      <family val="2"/>
    </font>
    <font>
      <sz val="11"/>
      <name val="Calibri"/>
      <family val="2"/>
    </font>
    <font>
      <b/>
      <sz val="11"/>
      <color theme="1"/>
      <name val="Calibri"/>
      <family val="2"/>
      <scheme val="minor"/>
    </font>
    <font>
      <sz val="11"/>
      <name val="Calibri"/>
      <family val="2"/>
    </font>
    <font>
      <sz val="11"/>
      <color theme="1" tint="-0.499984740745262"/>
      <name val="Calibri"/>
      <family val="2"/>
      <scheme val="minor"/>
    </font>
    <font>
      <b/>
      <sz val="18"/>
      <color theme="1"/>
      <name val="Calibri"/>
      <family val="2"/>
      <scheme val="minor"/>
    </font>
    <font>
      <sz val="9"/>
      <color theme="9" tint="-0.249977111117893"/>
      <name val="Calibri"/>
      <family val="2"/>
      <scheme val="minor"/>
    </font>
    <font>
      <b/>
      <sz val="9"/>
      <color theme="1" tint="-0.499984740745262"/>
      <name val="Calibri"/>
      <family val="2"/>
      <scheme val="minor"/>
    </font>
    <font>
      <sz val="9"/>
      <color theme="1" tint="-0.499984740745262"/>
      <name val="Calibri"/>
      <family val="2"/>
      <scheme val="minor"/>
    </font>
    <font>
      <sz val="10"/>
      <color theme="1" tint="-0.499984740745262"/>
      <name val="Calibri"/>
      <family val="2"/>
      <scheme val="minor"/>
    </font>
    <font>
      <b/>
      <sz val="9"/>
      <color rgb="FFFF0000"/>
      <name val="Calibri"/>
      <family val="2"/>
      <scheme val="minor"/>
    </font>
    <font>
      <i/>
      <sz val="9"/>
      <color rgb="FFFF0000"/>
      <name val="Calibri"/>
      <family val="2"/>
      <scheme val="minor"/>
    </font>
    <font>
      <i/>
      <sz val="9"/>
      <color theme="1" tint="-0.499984740745262"/>
      <name val="Calibri"/>
      <family val="2"/>
      <scheme val="minor"/>
    </font>
  </fonts>
  <fills count="6">
    <fill>
      <patternFill patternType="none"/>
    </fill>
    <fill>
      <patternFill patternType="gray125"/>
    </fill>
    <fill>
      <patternFill patternType="solid">
        <fgColor theme="7"/>
        <bgColor indexed="64"/>
      </patternFill>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s>
  <borders count="6">
    <border>
      <left/>
      <right/>
      <top/>
      <bottom/>
      <diagonal/>
    </border>
    <border>
      <left/>
      <right/>
      <top/>
      <bottom style="dotted">
        <color theme="1"/>
      </bottom>
      <diagonal/>
    </border>
    <border>
      <left style="thin">
        <color theme="9"/>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style="thin">
        <color theme="9"/>
      </right>
      <top/>
      <bottom style="thin">
        <color theme="9"/>
      </bottom>
      <diagonal/>
    </border>
    <border>
      <left style="thin">
        <color theme="9"/>
      </left>
      <right style="thin">
        <color theme="9"/>
      </right>
      <top/>
      <bottom/>
      <diagonal/>
    </border>
  </borders>
  <cellStyleXfs count="9">
    <xf numFmtId="0" fontId="0" fillId="0" borderId="0"/>
    <xf numFmtId="164" fontId="1" fillId="0" borderId="0" applyFont="0" applyFill="0" applyBorder="0" applyAlignment="0" applyProtection="0"/>
    <xf numFmtId="0" fontId="2" fillId="0" borderId="0"/>
    <xf numFmtId="0" fontId="3" fillId="0" borderId="0"/>
    <xf numFmtId="0" fontId="5" fillId="0" borderId="0"/>
    <xf numFmtId="9" fontId="1" fillId="0" borderId="0" applyFont="0" applyFill="0" applyBorder="0" applyAlignment="0" applyProtection="0"/>
    <xf numFmtId="164" fontId="1" fillId="0" borderId="0" applyFont="0" applyFill="0" applyBorder="0" applyAlignment="0" applyProtection="0"/>
    <xf numFmtId="0" fontId="2" fillId="0" borderId="0"/>
    <xf numFmtId="0" fontId="2" fillId="0" borderId="0"/>
  </cellStyleXfs>
  <cellXfs count="87">
    <xf numFmtId="0" fontId="0" fillId="0" borderId="0" xfId="0"/>
    <xf numFmtId="0" fontId="4" fillId="0" borderId="0" xfId="0" applyFont="1"/>
    <xf numFmtId="0" fontId="7" fillId="0" borderId="0" xfId="0" applyFont="1"/>
    <xf numFmtId="0" fontId="0" fillId="2" borderId="0" xfId="0" applyFill="1"/>
    <xf numFmtId="0" fontId="9" fillId="0" borderId="0" xfId="0" applyFont="1"/>
    <xf numFmtId="0" fontId="9" fillId="0" borderId="1" xfId="0" applyFont="1" applyBorder="1"/>
    <xf numFmtId="165" fontId="9" fillId="3" borderId="1" xfId="0" applyNumberFormat="1" applyFont="1" applyFill="1" applyBorder="1"/>
    <xf numFmtId="9" fontId="9" fillId="3" borderId="1" xfId="5" applyFont="1" applyFill="1" applyBorder="1"/>
    <xf numFmtId="166" fontId="9" fillId="0" borderId="1" xfId="0" applyNumberFormat="1" applyFont="1" applyBorder="1"/>
    <xf numFmtId="166" fontId="9" fillId="3" borderId="1" xfId="0" applyNumberFormat="1" applyFont="1" applyFill="1" applyBorder="1"/>
    <xf numFmtId="166" fontId="9" fillId="3" borderId="1" xfId="1" applyNumberFormat="1" applyFont="1" applyFill="1" applyBorder="1"/>
    <xf numFmtId="0" fontId="11" fillId="0" borderId="2" xfId="0" applyFont="1" applyBorder="1" applyAlignment="1">
      <alignment vertical="top"/>
    </xf>
    <xf numFmtId="0" fontId="11" fillId="0" borderId="2" xfId="0" applyFont="1" applyBorder="1" applyAlignment="1">
      <alignment vertical="top" wrapText="1"/>
    </xf>
    <xf numFmtId="0" fontId="4" fillId="0" borderId="3" xfId="0" applyFont="1" applyBorder="1"/>
    <xf numFmtId="0" fontId="11" fillId="0" borderId="4" xfId="0" applyFont="1" applyBorder="1" applyAlignment="1">
      <alignment vertical="top"/>
    </xf>
    <xf numFmtId="0" fontId="11" fillId="0" borderId="4" xfId="0" applyFont="1" applyBorder="1" applyAlignment="1">
      <alignment vertical="top" wrapText="1"/>
    </xf>
    <xf numFmtId="0" fontId="4" fillId="4" borderId="0" xfId="0" applyFont="1" applyFill="1"/>
    <xf numFmtId="0" fontId="10" fillId="0" borderId="0" xfId="0" applyFont="1"/>
    <xf numFmtId="0" fontId="10" fillId="0" borderId="1" xfId="0" applyFont="1" applyBorder="1"/>
    <xf numFmtId="166" fontId="10" fillId="0" borderId="0" xfId="1" applyNumberFormat="1" applyFont="1" applyBorder="1"/>
    <xf numFmtId="166" fontId="10" fillId="0" borderId="1" xfId="1" applyNumberFormat="1" applyFont="1" applyFill="1" applyBorder="1"/>
    <xf numFmtId="166" fontId="10" fillId="0" borderId="1" xfId="1" applyNumberFormat="1" applyFont="1" applyBorder="1"/>
    <xf numFmtId="166" fontId="10" fillId="0" borderId="0" xfId="1" applyNumberFormat="1" applyFont="1" applyFill="1" applyBorder="1"/>
    <xf numFmtId="166" fontId="9" fillId="0" borderId="0" xfId="1" applyNumberFormat="1" applyFont="1" applyBorder="1"/>
    <xf numFmtId="0" fontId="8" fillId="0" borderId="0" xfId="0" applyFont="1"/>
    <xf numFmtId="0" fontId="6" fillId="0" borderId="0" xfId="0" applyFont="1" applyAlignment="1">
      <alignment horizontal="right"/>
    </xf>
    <xf numFmtId="166" fontId="9" fillId="0" borderId="0" xfId="1" applyNumberFormat="1" applyFont="1" applyFill="1" applyBorder="1"/>
    <xf numFmtId="166" fontId="9" fillId="3" borderId="0" xfId="1" applyNumberFormat="1" applyFont="1" applyFill="1" applyBorder="1"/>
    <xf numFmtId="166" fontId="10" fillId="3" borderId="0" xfId="1" applyNumberFormat="1" applyFont="1" applyFill="1" applyBorder="1"/>
    <xf numFmtId="166" fontId="10" fillId="3" borderId="1" xfId="1" applyNumberFormat="1" applyFont="1" applyFill="1" applyBorder="1"/>
    <xf numFmtId="165" fontId="10" fillId="3" borderId="0" xfId="1" applyNumberFormat="1" applyFont="1" applyFill="1" applyBorder="1"/>
    <xf numFmtId="165" fontId="10" fillId="3" borderId="1" xfId="1" applyNumberFormat="1" applyFont="1" applyFill="1" applyBorder="1"/>
    <xf numFmtId="165" fontId="9" fillId="3" borderId="0" xfId="1" applyNumberFormat="1" applyFont="1" applyFill="1" applyBorder="1"/>
    <xf numFmtId="9" fontId="9" fillId="0" borderId="0" xfId="5" applyFont="1" applyBorder="1"/>
    <xf numFmtId="9" fontId="9" fillId="0" borderId="0" xfId="5" applyFont="1" applyFill="1" applyBorder="1"/>
    <xf numFmtId="166" fontId="9" fillId="0" borderId="1" xfId="1" applyNumberFormat="1" applyFont="1" applyFill="1" applyBorder="1"/>
    <xf numFmtId="165" fontId="10" fillId="0" borderId="0" xfId="1" applyNumberFormat="1" applyFont="1"/>
    <xf numFmtId="165" fontId="10" fillId="0" borderId="0" xfId="1" applyNumberFormat="1" applyFont="1" applyBorder="1"/>
    <xf numFmtId="165" fontId="10" fillId="0" borderId="0" xfId="1" applyNumberFormat="1" applyFont="1" applyFill="1" applyBorder="1"/>
    <xf numFmtId="165" fontId="10" fillId="0" borderId="1" xfId="1" applyNumberFormat="1" applyFont="1" applyFill="1" applyBorder="1"/>
    <xf numFmtId="165" fontId="9" fillId="0" borderId="0" xfId="1" applyNumberFormat="1" applyFont="1" applyBorder="1"/>
    <xf numFmtId="165" fontId="9" fillId="0" borderId="0" xfId="1" applyNumberFormat="1" applyFont="1" applyFill="1" applyBorder="1"/>
    <xf numFmtId="165" fontId="9" fillId="3" borderId="1" xfId="1" applyNumberFormat="1" applyFont="1" applyFill="1" applyBorder="1"/>
    <xf numFmtId="166" fontId="0" fillId="0" borderId="0" xfId="0" applyNumberFormat="1"/>
    <xf numFmtId="166" fontId="9" fillId="0" borderId="0" xfId="1" applyNumberFormat="1" applyFont="1" applyFill="1"/>
    <xf numFmtId="166" fontId="10" fillId="0" borderId="1" xfId="0" applyNumberFormat="1" applyFont="1" applyBorder="1"/>
    <xf numFmtId="165" fontId="9" fillId="0" borderId="1" xfId="1" applyNumberFormat="1" applyFont="1" applyFill="1" applyBorder="1"/>
    <xf numFmtId="165" fontId="10" fillId="0" borderId="0" xfId="1" applyNumberFormat="1" applyFont="1" applyFill="1"/>
    <xf numFmtId="165" fontId="9" fillId="0" borderId="1" xfId="0" applyNumberFormat="1" applyFont="1" applyBorder="1"/>
    <xf numFmtId="164" fontId="9" fillId="0" borderId="1" xfId="0" applyNumberFormat="1" applyFont="1" applyBorder="1"/>
    <xf numFmtId="9" fontId="9" fillId="0" borderId="1" xfId="5" applyFont="1" applyFill="1" applyBorder="1"/>
    <xf numFmtId="166" fontId="10" fillId="0" borderId="0" xfId="1" applyNumberFormat="1" applyFont="1" applyFill="1"/>
    <xf numFmtId="166" fontId="9" fillId="0" borderId="0" xfId="1" applyNumberFormat="1" applyFont="1"/>
    <xf numFmtId="165" fontId="10" fillId="0" borderId="1" xfId="1" applyNumberFormat="1" applyFont="1" applyBorder="1"/>
    <xf numFmtId="166" fontId="9" fillId="0" borderId="0" xfId="0" applyNumberFormat="1" applyFont="1"/>
    <xf numFmtId="166" fontId="0" fillId="5" borderId="0" xfId="0" applyNumberFormat="1" applyFill="1"/>
    <xf numFmtId="164" fontId="9" fillId="3" borderId="1" xfId="0" applyNumberFormat="1" applyFont="1" applyFill="1" applyBorder="1"/>
    <xf numFmtId="164" fontId="10" fillId="0" borderId="1" xfId="1" applyFont="1" applyFill="1" applyBorder="1"/>
    <xf numFmtId="9" fontId="0" fillId="0" borderId="0" xfId="5" applyFont="1"/>
    <xf numFmtId="9" fontId="0" fillId="0" borderId="0" xfId="0" applyNumberFormat="1"/>
    <xf numFmtId="165" fontId="0" fillId="0" borderId="0" xfId="0" applyNumberFormat="1"/>
    <xf numFmtId="0" fontId="0" fillId="5" borderId="0" xfId="0" applyFill="1"/>
    <xf numFmtId="9" fontId="9" fillId="5" borderId="0" xfId="5" applyFont="1" applyFill="1" applyBorder="1"/>
    <xf numFmtId="165" fontId="9" fillId="5" borderId="0" xfId="1" applyNumberFormat="1" applyFont="1" applyFill="1" applyBorder="1"/>
    <xf numFmtId="165" fontId="10" fillId="5" borderId="0" xfId="1" applyNumberFormat="1" applyFont="1" applyFill="1"/>
    <xf numFmtId="164" fontId="0" fillId="0" borderId="0" xfId="1" applyFont="1"/>
    <xf numFmtId="166" fontId="12" fillId="0" borderId="0" xfId="0" applyNumberFormat="1" applyFont="1"/>
    <xf numFmtId="166" fontId="9" fillId="3" borderId="0" xfId="1" applyNumberFormat="1" applyFont="1" applyFill="1"/>
    <xf numFmtId="164" fontId="0" fillId="0" borderId="0" xfId="0" applyNumberFormat="1"/>
    <xf numFmtId="167" fontId="0" fillId="0" borderId="0" xfId="0" applyNumberFormat="1"/>
    <xf numFmtId="165" fontId="9" fillId="0" borderId="1" xfId="5" applyNumberFormat="1" applyFont="1" applyFill="1" applyBorder="1"/>
    <xf numFmtId="165" fontId="9" fillId="3" borderId="1" xfId="5" applyNumberFormat="1" applyFont="1" applyFill="1" applyBorder="1"/>
    <xf numFmtId="10" fontId="9" fillId="5" borderId="0" xfId="1" applyNumberFormat="1" applyFont="1" applyFill="1" applyBorder="1"/>
    <xf numFmtId="0" fontId="11" fillId="0" borderId="3" xfId="0" applyFont="1" applyBorder="1" applyAlignment="1">
      <alignment vertical="top" wrapText="1"/>
    </xf>
    <xf numFmtId="165" fontId="0" fillId="5" borderId="0" xfId="0" applyNumberFormat="1" applyFill="1"/>
    <xf numFmtId="164" fontId="0" fillId="5" borderId="0" xfId="0" applyNumberFormat="1" applyFill="1"/>
    <xf numFmtId="43" fontId="0" fillId="0" borderId="0" xfId="0" applyNumberFormat="1"/>
    <xf numFmtId="168" fontId="0" fillId="5" borderId="0" xfId="0" applyNumberFormat="1" applyFill="1"/>
    <xf numFmtId="165" fontId="0" fillId="0" borderId="0" xfId="5" applyNumberFormat="1" applyFont="1"/>
    <xf numFmtId="165" fontId="0" fillId="0" borderId="0" xfId="1" applyNumberFormat="1" applyFont="1"/>
    <xf numFmtId="0" fontId="13" fillId="0" borderId="0" xfId="0" applyFont="1"/>
    <xf numFmtId="10" fontId="0" fillId="0" borderId="0" xfId="0" applyNumberFormat="1"/>
    <xf numFmtId="0" fontId="14" fillId="0" borderId="0" xfId="0" applyFont="1"/>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0" xfId="0" applyFont="1" applyAlignment="1">
      <alignment horizontal="left" vertical="top" wrapText="1"/>
    </xf>
    <xf numFmtId="0" fontId="11" fillId="0" borderId="5" xfId="0" applyFont="1" applyBorder="1" applyAlignment="1">
      <alignment horizontal="left" vertical="top" wrapText="1"/>
    </xf>
  </cellXfs>
  <cellStyles count="9">
    <cellStyle name="Comma" xfId="1" builtinId="3"/>
    <cellStyle name="Comma 2" xfId="6" xr:uid="{04D54D9D-6552-4596-A25A-6019253B822B}"/>
    <cellStyle name="Normal" xfId="0" builtinId="0"/>
    <cellStyle name="Normal 2" xfId="2" xr:uid="{EEDE958F-AD17-4212-8981-23D778DE72A2}"/>
    <cellStyle name="Normal 3" xfId="3" xr:uid="{4DFEDC2B-EF16-43F1-9C50-D3AF9E1115F6}"/>
    <cellStyle name="Normal 3 2" xfId="7" xr:uid="{9FC89F58-2BA3-4CC5-94E8-D77F088B3835}"/>
    <cellStyle name="Normal 4" xfId="4" xr:uid="{E2DFEC31-A243-460E-9DC0-4664395101D5}"/>
    <cellStyle name="Normal 4 2" xfId="8" xr:uid="{EC5CD3D9-3246-4421-8BDA-13F5B415FE71}"/>
    <cellStyle name="Percent" xfId="5" builtinId="5"/>
  </cellStyles>
  <dxfs count="0"/>
  <tableStyles count="0" defaultTableStyle="TableStyleMedium2" defaultPivotStyle="PivotStyleLight16"/>
  <colors>
    <mruColors>
      <color rgb="FFFD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95250</xdr:colOff>
      <xdr:row>0</xdr:row>
      <xdr:rowOff>257175</xdr:rowOff>
    </xdr:from>
    <xdr:to>
      <xdr:col>1</xdr:col>
      <xdr:colOff>2095500</xdr:colOff>
      <xdr:row>2</xdr:row>
      <xdr:rowOff>1402</xdr:rowOff>
    </xdr:to>
    <xdr:grpSp>
      <xdr:nvGrpSpPr>
        <xdr:cNvPr id="33" name="Group 32">
          <a:extLst>
            <a:ext uri="{FF2B5EF4-FFF2-40B4-BE49-F238E27FC236}">
              <a16:creationId xmlns:a16="http://schemas.microsoft.com/office/drawing/2014/main" id="{5E2B0033-9A25-4A77-B1D8-3DF2344406ED}"/>
            </a:ext>
          </a:extLst>
        </xdr:cNvPr>
        <xdr:cNvGrpSpPr/>
      </xdr:nvGrpSpPr>
      <xdr:grpSpPr>
        <a:xfrm>
          <a:off x="361950" y="254000"/>
          <a:ext cx="2000250" cy="271277"/>
          <a:chOff x="647104" y="6430840"/>
          <a:chExt cx="2012238" cy="277627"/>
        </a:xfrm>
        <a:solidFill>
          <a:schemeClr val="tx1"/>
        </a:solidFill>
      </xdr:grpSpPr>
      <xdr:sp macro="" textlink="">
        <xdr:nvSpPr>
          <xdr:cNvPr id="34" name="Freeform: Shape 33">
            <a:extLst>
              <a:ext uri="{FF2B5EF4-FFF2-40B4-BE49-F238E27FC236}">
                <a16:creationId xmlns:a16="http://schemas.microsoft.com/office/drawing/2014/main" id="{16F5F992-2228-4566-34C4-EA4583489E20}"/>
              </a:ext>
            </a:extLst>
          </xdr:cNvPr>
          <xdr:cNvSpPr/>
        </xdr:nvSpPr>
        <xdr:spPr>
          <a:xfrm>
            <a:off x="1144366" y="6439296"/>
            <a:ext cx="109354" cy="110134"/>
          </a:xfrm>
          <a:custGeom>
            <a:avLst/>
            <a:gdLst>
              <a:gd name="connsiteX0" fmla="*/ 0 w 109354"/>
              <a:gd name="connsiteY0" fmla="*/ 102604 h 110134"/>
              <a:gd name="connsiteX1" fmla="*/ 14544 w 109354"/>
              <a:gd name="connsiteY1" fmla="*/ 96181 h 110134"/>
              <a:gd name="connsiteX2" fmla="*/ 14861 w 109354"/>
              <a:gd name="connsiteY2" fmla="*/ 81301 h 110134"/>
              <a:gd name="connsiteX3" fmla="*/ 14861 w 109354"/>
              <a:gd name="connsiteY3" fmla="*/ 28824 h 110134"/>
              <a:gd name="connsiteX4" fmla="*/ 14544 w 109354"/>
              <a:gd name="connsiteY4" fmla="*/ 13945 h 110134"/>
              <a:gd name="connsiteX5" fmla="*/ 0 w 109354"/>
              <a:gd name="connsiteY5" fmla="*/ 7521 h 110134"/>
              <a:gd name="connsiteX6" fmla="*/ 0 w 109354"/>
              <a:gd name="connsiteY6" fmla="*/ 0 h 110134"/>
              <a:gd name="connsiteX7" fmla="*/ 47551 w 109354"/>
              <a:gd name="connsiteY7" fmla="*/ 0 h 110134"/>
              <a:gd name="connsiteX8" fmla="*/ 47551 w 109354"/>
              <a:gd name="connsiteY8" fmla="*/ 7521 h 110134"/>
              <a:gd name="connsiteX9" fmla="*/ 33007 w 109354"/>
              <a:gd name="connsiteY9" fmla="*/ 13945 h 110134"/>
              <a:gd name="connsiteX10" fmla="*/ 32698 w 109354"/>
              <a:gd name="connsiteY10" fmla="*/ 28824 h 110134"/>
              <a:gd name="connsiteX11" fmla="*/ 32698 w 109354"/>
              <a:gd name="connsiteY11" fmla="*/ 81301 h 110134"/>
              <a:gd name="connsiteX12" fmla="*/ 33007 w 109354"/>
              <a:gd name="connsiteY12" fmla="*/ 96181 h 110134"/>
              <a:gd name="connsiteX13" fmla="*/ 47551 w 109354"/>
              <a:gd name="connsiteY13" fmla="*/ 102604 h 110134"/>
              <a:gd name="connsiteX14" fmla="*/ 47551 w 109354"/>
              <a:gd name="connsiteY14" fmla="*/ 110126 h 110134"/>
              <a:gd name="connsiteX15" fmla="*/ 0 w 109354"/>
              <a:gd name="connsiteY15" fmla="*/ 110126 h 110134"/>
              <a:gd name="connsiteX16" fmla="*/ 0 w 109354"/>
              <a:gd name="connsiteY16" fmla="*/ 102604 h 110134"/>
              <a:gd name="connsiteX17" fmla="*/ 95582 w 109354"/>
              <a:gd name="connsiteY17" fmla="*/ 110126 h 110134"/>
              <a:gd name="connsiteX18" fmla="*/ 67111 w 109354"/>
              <a:gd name="connsiteY18" fmla="*/ 95400 h 110134"/>
              <a:gd name="connsiteX19" fmla="*/ 34422 w 109354"/>
              <a:gd name="connsiteY19" fmla="*/ 54673 h 110134"/>
              <a:gd name="connsiteX20" fmla="*/ 65859 w 109354"/>
              <a:gd name="connsiteY20" fmla="*/ 22401 h 110134"/>
              <a:gd name="connsiteX21" fmla="*/ 74624 w 109354"/>
              <a:gd name="connsiteY21" fmla="*/ 10960 h 110134"/>
              <a:gd name="connsiteX22" fmla="*/ 69153 w 109354"/>
              <a:gd name="connsiteY22" fmla="*/ 7984 h 110134"/>
              <a:gd name="connsiteX23" fmla="*/ 62893 w 109354"/>
              <a:gd name="connsiteY23" fmla="*/ 7512 h 110134"/>
              <a:gd name="connsiteX24" fmla="*/ 62893 w 109354"/>
              <a:gd name="connsiteY24" fmla="*/ 0 h 110134"/>
              <a:gd name="connsiteX25" fmla="*/ 107005 w 109354"/>
              <a:gd name="connsiteY25" fmla="*/ 0 h 110134"/>
              <a:gd name="connsiteX26" fmla="*/ 107005 w 109354"/>
              <a:gd name="connsiteY26" fmla="*/ 7521 h 110134"/>
              <a:gd name="connsiteX27" fmla="*/ 84168 w 109354"/>
              <a:gd name="connsiteY27" fmla="*/ 19897 h 110134"/>
              <a:gd name="connsiteX28" fmla="*/ 53194 w 109354"/>
              <a:gd name="connsiteY28" fmla="*/ 50290 h 110134"/>
              <a:gd name="connsiteX29" fmla="*/ 84794 w 109354"/>
              <a:gd name="connsiteY29" fmla="*/ 86010 h 110134"/>
              <a:gd name="connsiteX30" fmla="*/ 109354 w 109354"/>
              <a:gd name="connsiteY30" fmla="*/ 102613 h 110134"/>
              <a:gd name="connsiteX31" fmla="*/ 109354 w 109354"/>
              <a:gd name="connsiteY31" fmla="*/ 110135 h 110134"/>
              <a:gd name="connsiteX32" fmla="*/ 95582 w 109354"/>
              <a:gd name="connsiteY32" fmla="*/ 110135 h 110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109354" h="110134">
                <a:moveTo>
                  <a:pt x="0" y="102604"/>
                </a:moveTo>
                <a:cubicBezTo>
                  <a:pt x="11731" y="102132"/>
                  <a:pt x="14235" y="100100"/>
                  <a:pt x="14544" y="96181"/>
                </a:cubicBezTo>
                <a:cubicBezTo>
                  <a:pt x="14861" y="92261"/>
                  <a:pt x="14861" y="88351"/>
                  <a:pt x="14861" y="81301"/>
                </a:cubicBezTo>
                <a:lnTo>
                  <a:pt x="14861" y="28824"/>
                </a:lnTo>
                <a:cubicBezTo>
                  <a:pt x="14861" y="21775"/>
                  <a:pt x="14861" y="17855"/>
                  <a:pt x="14544" y="13945"/>
                </a:cubicBezTo>
                <a:cubicBezTo>
                  <a:pt x="14235" y="10025"/>
                  <a:pt x="11731" y="7993"/>
                  <a:pt x="0" y="7521"/>
                </a:cubicBezTo>
                <a:lnTo>
                  <a:pt x="0" y="0"/>
                </a:lnTo>
                <a:lnTo>
                  <a:pt x="47551" y="0"/>
                </a:lnTo>
                <a:lnTo>
                  <a:pt x="47551" y="7521"/>
                </a:lnTo>
                <a:cubicBezTo>
                  <a:pt x="35665" y="7993"/>
                  <a:pt x="33315" y="10025"/>
                  <a:pt x="33007" y="13945"/>
                </a:cubicBezTo>
                <a:cubicBezTo>
                  <a:pt x="32698" y="17864"/>
                  <a:pt x="32698" y="21775"/>
                  <a:pt x="32698" y="28824"/>
                </a:cubicBezTo>
                <a:lnTo>
                  <a:pt x="32698" y="81301"/>
                </a:lnTo>
                <a:cubicBezTo>
                  <a:pt x="32698" y="88351"/>
                  <a:pt x="32698" y="92270"/>
                  <a:pt x="33007" y="96181"/>
                </a:cubicBezTo>
                <a:cubicBezTo>
                  <a:pt x="33324" y="100100"/>
                  <a:pt x="35665" y="102132"/>
                  <a:pt x="47551" y="102604"/>
                </a:cubicBezTo>
                <a:lnTo>
                  <a:pt x="47551" y="110126"/>
                </a:lnTo>
                <a:lnTo>
                  <a:pt x="0" y="110126"/>
                </a:lnTo>
                <a:lnTo>
                  <a:pt x="0" y="102604"/>
                </a:lnTo>
                <a:close/>
                <a:moveTo>
                  <a:pt x="95582" y="110126"/>
                </a:moveTo>
                <a:cubicBezTo>
                  <a:pt x="81819" y="110126"/>
                  <a:pt x="77754" y="108556"/>
                  <a:pt x="67111" y="95400"/>
                </a:cubicBezTo>
                <a:lnTo>
                  <a:pt x="34422" y="54673"/>
                </a:lnTo>
                <a:lnTo>
                  <a:pt x="65859" y="22401"/>
                </a:lnTo>
                <a:cubicBezTo>
                  <a:pt x="73998" y="13782"/>
                  <a:pt x="74624" y="12212"/>
                  <a:pt x="74624" y="10960"/>
                </a:cubicBezTo>
                <a:cubicBezTo>
                  <a:pt x="74624" y="10016"/>
                  <a:pt x="74152" y="8302"/>
                  <a:pt x="69153" y="7984"/>
                </a:cubicBezTo>
                <a:lnTo>
                  <a:pt x="62893" y="7512"/>
                </a:lnTo>
                <a:lnTo>
                  <a:pt x="62893" y="0"/>
                </a:lnTo>
                <a:lnTo>
                  <a:pt x="107005" y="0"/>
                </a:lnTo>
                <a:lnTo>
                  <a:pt x="107005" y="7521"/>
                </a:lnTo>
                <a:cubicBezTo>
                  <a:pt x="98240" y="7839"/>
                  <a:pt x="94647" y="9554"/>
                  <a:pt x="84168" y="19897"/>
                </a:cubicBezTo>
                <a:lnTo>
                  <a:pt x="53194" y="50290"/>
                </a:lnTo>
                <a:lnTo>
                  <a:pt x="84794" y="86010"/>
                </a:lnTo>
                <a:cubicBezTo>
                  <a:pt x="98095" y="101207"/>
                  <a:pt x="99810" y="101833"/>
                  <a:pt x="109354" y="102613"/>
                </a:cubicBezTo>
                <a:lnTo>
                  <a:pt x="109354" y="110135"/>
                </a:lnTo>
                <a:lnTo>
                  <a:pt x="95582" y="110135"/>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5" name="Freeform: Shape 34">
            <a:extLst>
              <a:ext uri="{FF2B5EF4-FFF2-40B4-BE49-F238E27FC236}">
                <a16:creationId xmlns:a16="http://schemas.microsoft.com/office/drawing/2014/main" id="{B3EA8CAF-A131-BDB8-1DB3-B576007D2ED0}"/>
              </a:ext>
            </a:extLst>
          </xdr:cNvPr>
          <xdr:cNvSpPr/>
        </xdr:nvSpPr>
        <xdr:spPr>
          <a:xfrm>
            <a:off x="1260588" y="6430840"/>
            <a:ext cx="41145" cy="118581"/>
          </a:xfrm>
          <a:custGeom>
            <a:avLst/>
            <a:gdLst>
              <a:gd name="connsiteX0" fmla="*/ 1570 w 41145"/>
              <a:gd name="connsiteY0" fmla="*/ 111849 h 118581"/>
              <a:gd name="connsiteX1" fmla="*/ 5634 w 41145"/>
              <a:gd name="connsiteY1" fmla="*/ 111532 h 118581"/>
              <a:gd name="connsiteX2" fmla="*/ 12675 w 41145"/>
              <a:gd name="connsiteY2" fmla="*/ 106052 h 118581"/>
              <a:gd name="connsiteX3" fmla="*/ 12983 w 41145"/>
              <a:gd name="connsiteY3" fmla="*/ 93522 h 118581"/>
              <a:gd name="connsiteX4" fmla="*/ 12983 w 41145"/>
              <a:gd name="connsiteY4" fmla="*/ 27881 h 118581"/>
              <a:gd name="connsiteX5" fmla="*/ 12511 w 41145"/>
              <a:gd name="connsiteY5" fmla="*/ 15034 h 118581"/>
              <a:gd name="connsiteX6" fmla="*/ 4536 w 41145"/>
              <a:gd name="connsiteY6" fmla="*/ 9554 h 118581"/>
              <a:gd name="connsiteX7" fmla="*/ 0 w 41145"/>
              <a:gd name="connsiteY7" fmla="*/ 9082 h 118581"/>
              <a:gd name="connsiteX8" fmla="*/ 0 w 41145"/>
              <a:gd name="connsiteY8" fmla="*/ 2350 h 118581"/>
              <a:gd name="connsiteX9" fmla="*/ 29723 w 41145"/>
              <a:gd name="connsiteY9" fmla="*/ 0 h 118581"/>
              <a:gd name="connsiteX10" fmla="*/ 29723 w 41145"/>
              <a:gd name="connsiteY10" fmla="*/ 93522 h 118581"/>
              <a:gd name="connsiteX11" fmla="*/ 30040 w 41145"/>
              <a:gd name="connsiteY11" fmla="*/ 106052 h 118581"/>
              <a:gd name="connsiteX12" fmla="*/ 36926 w 41145"/>
              <a:gd name="connsiteY12" fmla="*/ 111532 h 118581"/>
              <a:gd name="connsiteX13" fmla="*/ 41145 w 41145"/>
              <a:gd name="connsiteY13" fmla="*/ 111849 h 118581"/>
              <a:gd name="connsiteX14" fmla="*/ 41145 w 41145"/>
              <a:gd name="connsiteY14" fmla="*/ 118581 h 118581"/>
              <a:gd name="connsiteX15" fmla="*/ 1570 w 41145"/>
              <a:gd name="connsiteY15" fmla="*/ 118581 h 118581"/>
              <a:gd name="connsiteX16" fmla="*/ 1570 w 41145"/>
              <a:gd name="connsiteY16" fmla="*/ 111849 h 1185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41145" h="118581">
                <a:moveTo>
                  <a:pt x="1570" y="111849"/>
                </a:moveTo>
                <a:lnTo>
                  <a:pt x="5634" y="111532"/>
                </a:lnTo>
                <a:cubicBezTo>
                  <a:pt x="10951" y="111214"/>
                  <a:pt x="12357" y="109500"/>
                  <a:pt x="12675" y="106052"/>
                </a:cubicBezTo>
                <a:cubicBezTo>
                  <a:pt x="12983" y="103076"/>
                  <a:pt x="12983" y="99002"/>
                  <a:pt x="12983" y="93522"/>
                </a:cubicBezTo>
                <a:lnTo>
                  <a:pt x="12983" y="27881"/>
                </a:lnTo>
                <a:cubicBezTo>
                  <a:pt x="12983" y="21611"/>
                  <a:pt x="12983" y="18009"/>
                  <a:pt x="12511" y="15034"/>
                </a:cubicBezTo>
                <a:cubicBezTo>
                  <a:pt x="12040" y="12058"/>
                  <a:pt x="11105" y="10025"/>
                  <a:pt x="4536" y="9554"/>
                </a:cubicBezTo>
                <a:lnTo>
                  <a:pt x="0" y="9082"/>
                </a:lnTo>
                <a:lnTo>
                  <a:pt x="0" y="2350"/>
                </a:lnTo>
                <a:lnTo>
                  <a:pt x="29723" y="0"/>
                </a:lnTo>
                <a:lnTo>
                  <a:pt x="29723" y="93522"/>
                </a:lnTo>
                <a:cubicBezTo>
                  <a:pt x="29723" y="99002"/>
                  <a:pt x="29723" y="103076"/>
                  <a:pt x="30040" y="106052"/>
                </a:cubicBezTo>
                <a:cubicBezTo>
                  <a:pt x="30349" y="109500"/>
                  <a:pt x="31764" y="111223"/>
                  <a:pt x="36926" y="111532"/>
                </a:cubicBezTo>
                <a:lnTo>
                  <a:pt x="41145" y="111849"/>
                </a:lnTo>
                <a:lnTo>
                  <a:pt x="41145" y="118581"/>
                </a:lnTo>
                <a:lnTo>
                  <a:pt x="1570" y="118581"/>
                </a:lnTo>
                <a:lnTo>
                  <a:pt x="1570" y="111849"/>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6" name="Freeform: Shape 35">
            <a:extLst>
              <a:ext uri="{FF2B5EF4-FFF2-40B4-BE49-F238E27FC236}">
                <a16:creationId xmlns:a16="http://schemas.microsoft.com/office/drawing/2014/main" id="{03782C22-D87C-8CCD-3F31-4D1C86595343}"/>
              </a:ext>
            </a:extLst>
          </xdr:cNvPr>
          <xdr:cNvSpPr/>
        </xdr:nvSpPr>
        <xdr:spPr>
          <a:xfrm>
            <a:off x="1308148" y="6468265"/>
            <a:ext cx="73199" cy="82870"/>
          </a:xfrm>
          <a:custGeom>
            <a:avLst/>
            <a:gdLst>
              <a:gd name="connsiteX0" fmla="*/ 0 w 73199"/>
              <a:gd name="connsiteY0" fmla="*/ 63301 h 82870"/>
              <a:gd name="connsiteX1" fmla="*/ 12040 w 73199"/>
              <a:gd name="connsiteY1" fmla="*/ 44656 h 82870"/>
              <a:gd name="connsiteX2" fmla="*/ 44892 w 73199"/>
              <a:gd name="connsiteY2" fmla="*/ 34785 h 82870"/>
              <a:gd name="connsiteX3" fmla="*/ 44892 w 73199"/>
              <a:gd name="connsiteY3" fmla="*/ 31492 h 82870"/>
              <a:gd name="connsiteX4" fmla="*/ 26429 w 73199"/>
              <a:gd name="connsiteY4" fmla="*/ 12067 h 82870"/>
              <a:gd name="connsiteX5" fmla="*/ 5779 w 73199"/>
              <a:gd name="connsiteY5" fmla="*/ 15823 h 82870"/>
              <a:gd name="connsiteX6" fmla="*/ 4845 w 73199"/>
              <a:gd name="connsiteY6" fmla="*/ 8773 h 82870"/>
              <a:gd name="connsiteX7" fmla="*/ 32063 w 73199"/>
              <a:gd name="connsiteY7" fmla="*/ 0 h 82870"/>
              <a:gd name="connsiteX8" fmla="*/ 61623 w 73199"/>
              <a:gd name="connsiteY8" fmla="*/ 29142 h 82870"/>
              <a:gd name="connsiteX9" fmla="*/ 61314 w 73199"/>
              <a:gd name="connsiteY9" fmla="*/ 65642 h 82870"/>
              <a:gd name="connsiteX10" fmla="*/ 69289 w 73199"/>
              <a:gd name="connsiteY10" fmla="*/ 73789 h 82870"/>
              <a:gd name="connsiteX11" fmla="*/ 73199 w 73199"/>
              <a:gd name="connsiteY11" fmla="*/ 73471 h 82870"/>
              <a:gd name="connsiteX12" fmla="*/ 73199 w 73199"/>
              <a:gd name="connsiteY12" fmla="*/ 79741 h 82870"/>
              <a:gd name="connsiteX13" fmla="*/ 58338 w 73199"/>
              <a:gd name="connsiteY13" fmla="*/ 82717 h 82870"/>
              <a:gd name="connsiteX14" fmla="*/ 45827 w 73199"/>
              <a:gd name="connsiteY14" fmla="*/ 71593 h 82870"/>
              <a:gd name="connsiteX15" fmla="*/ 22210 w 73199"/>
              <a:gd name="connsiteY15" fmla="*/ 82871 h 82870"/>
              <a:gd name="connsiteX16" fmla="*/ 0 w 73199"/>
              <a:gd name="connsiteY16" fmla="*/ 63301 h 82870"/>
              <a:gd name="connsiteX17" fmla="*/ 44892 w 73199"/>
              <a:gd name="connsiteY17" fmla="*/ 63927 h 82870"/>
              <a:gd name="connsiteX18" fmla="*/ 44892 w 73199"/>
              <a:gd name="connsiteY18" fmla="*/ 45128 h 82870"/>
              <a:gd name="connsiteX19" fmla="*/ 22364 w 73199"/>
              <a:gd name="connsiteY19" fmla="*/ 49510 h 82870"/>
              <a:gd name="connsiteX20" fmla="*/ 16268 w 73199"/>
              <a:gd name="connsiteY20" fmla="*/ 59853 h 82870"/>
              <a:gd name="connsiteX21" fmla="*/ 28316 w 73199"/>
              <a:gd name="connsiteY21" fmla="*/ 71757 h 82870"/>
              <a:gd name="connsiteX22" fmla="*/ 44892 w 73199"/>
              <a:gd name="connsiteY22" fmla="*/ 63927 h 828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73199" h="82870">
                <a:moveTo>
                  <a:pt x="0" y="63301"/>
                </a:moveTo>
                <a:cubicBezTo>
                  <a:pt x="0" y="55780"/>
                  <a:pt x="3130" y="49510"/>
                  <a:pt x="12040" y="44656"/>
                </a:cubicBezTo>
                <a:cubicBezTo>
                  <a:pt x="20178" y="40265"/>
                  <a:pt x="29087" y="37607"/>
                  <a:pt x="44892" y="34785"/>
                </a:cubicBezTo>
                <a:lnTo>
                  <a:pt x="44892" y="31492"/>
                </a:lnTo>
                <a:cubicBezTo>
                  <a:pt x="44892" y="17864"/>
                  <a:pt x="39104" y="12067"/>
                  <a:pt x="26429" y="12067"/>
                </a:cubicBezTo>
                <a:cubicBezTo>
                  <a:pt x="20486" y="12067"/>
                  <a:pt x="13292" y="13165"/>
                  <a:pt x="5779" y="15823"/>
                </a:cubicBezTo>
                <a:lnTo>
                  <a:pt x="4845" y="8773"/>
                </a:lnTo>
                <a:cubicBezTo>
                  <a:pt x="11885" y="3130"/>
                  <a:pt x="22047" y="0"/>
                  <a:pt x="32063" y="0"/>
                </a:cubicBezTo>
                <a:cubicBezTo>
                  <a:pt x="52559" y="0"/>
                  <a:pt x="61623" y="10806"/>
                  <a:pt x="61623" y="29142"/>
                </a:cubicBezTo>
                <a:cubicBezTo>
                  <a:pt x="61623" y="43241"/>
                  <a:pt x="61314" y="52486"/>
                  <a:pt x="61314" y="65642"/>
                </a:cubicBezTo>
                <a:cubicBezTo>
                  <a:pt x="61314" y="71285"/>
                  <a:pt x="63346" y="73789"/>
                  <a:pt x="69289" y="73789"/>
                </a:cubicBezTo>
                <a:cubicBezTo>
                  <a:pt x="70387" y="73789"/>
                  <a:pt x="71321" y="73789"/>
                  <a:pt x="73199" y="73471"/>
                </a:cubicBezTo>
                <a:lnTo>
                  <a:pt x="73199" y="79741"/>
                </a:lnTo>
                <a:cubicBezTo>
                  <a:pt x="67883" y="82091"/>
                  <a:pt x="62720" y="82717"/>
                  <a:pt x="58338" y="82717"/>
                </a:cubicBezTo>
                <a:cubicBezTo>
                  <a:pt x="52704" y="82717"/>
                  <a:pt x="46915" y="80993"/>
                  <a:pt x="45827" y="71593"/>
                </a:cubicBezTo>
                <a:cubicBezTo>
                  <a:pt x="39730" y="78489"/>
                  <a:pt x="31437" y="82871"/>
                  <a:pt x="22210" y="82871"/>
                </a:cubicBezTo>
                <a:cubicBezTo>
                  <a:pt x="9390" y="82880"/>
                  <a:pt x="0" y="74896"/>
                  <a:pt x="0" y="63301"/>
                </a:cubicBezTo>
                <a:moveTo>
                  <a:pt x="44892" y="63927"/>
                </a:moveTo>
                <a:lnTo>
                  <a:pt x="44892" y="45128"/>
                </a:lnTo>
                <a:cubicBezTo>
                  <a:pt x="31755" y="46534"/>
                  <a:pt x="26429" y="47478"/>
                  <a:pt x="22364" y="49510"/>
                </a:cubicBezTo>
                <a:cubicBezTo>
                  <a:pt x="18300" y="51543"/>
                  <a:pt x="16268" y="55154"/>
                  <a:pt x="16268" y="59853"/>
                </a:cubicBezTo>
                <a:cubicBezTo>
                  <a:pt x="16268" y="67529"/>
                  <a:pt x="22056" y="71757"/>
                  <a:pt x="28316" y="71757"/>
                </a:cubicBezTo>
                <a:cubicBezTo>
                  <a:pt x="33479" y="71757"/>
                  <a:pt x="39421" y="69407"/>
                  <a:pt x="44892" y="63927"/>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7" name="Freeform: Shape 36">
            <a:extLst>
              <a:ext uri="{FF2B5EF4-FFF2-40B4-BE49-F238E27FC236}">
                <a16:creationId xmlns:a16="http://schemas.microsoft.com/office/drawing/2014/main" id="{00A23E7F-3AA6-EA06-EC6B-18BE01B63237}"/>
              </a:ext>
            </a:extLst>
          </xdr:cNvPr>
          <xdr:cNvSpPr/>
        </xdr:nvSpPr>
        <xdr:spPr>
          <a:xfrm>
            <a:off x="1374470" y="6470162"/>
            <a:ext cx="87606" cy="79269"/>
          </a:xfrm>
          <a:custGeom>
            <a:avLst/>
            <a:gdLst>
              <a:gd name="connsiteX0" fmla="*/ 10797 w 87606"/>
              <a:gd name="connsiteY0" fmla="*/ 16603 h 79269"/>
              <a:gd name="connsiteX1" fmla="*/ 0 w 87606"/>
              <a:gd name="connsiteY1" fmla="*/ 6732 h 79269"/>
              <a:gd name="connsiteX2" fmla="*/ 0 w 87606"/>
              <a:gd name="connsiteY2" fmla="*/ 0 h 79269"/>
              <a:gd name="connsiteX3" fmla="*/ 36917 w 87606"/>
              <a:gd name="connsiteY3" fmla="*/ 0 h 79269"/>
              <a:gd name="connsiteX4" fmla="*/ 36917 w 87606"/>
              <a:gd name="connsiteY4" fmla="*/ 6732 h 79269"/>
              <a:gd name="connsiteX5" fmla="*/ 32535 w 87606"/>
              <a:gd name="connsiteY5" fmla="*/ 6886 h 79269"/>
              <a:gd name="connsiteX6" fmla="*/ 26901 w 87606"/>
              <a:gd name="connsiteY6" fmla="*/ 10488 h 79269"/>
              <a:gd name="connsiteX7" fmla="*/ 29251 w 87606"/>
              <a:gd name="connsiteY7" fmla="*/ 18481 h 79269"/>
              <a:gd name="connsiteX8" fmla="*/ 46770 w 87606"/>
              <a:gd name="connsiteY8" fmla="*/ 65007 h 79269"/>
              <a:gd name="connsiteX9" fmla="*/ 63355 w 87606"/>
              <a:gd name="connsiteY9" fmla="*/ 20359 h 79269"/>
              <a:gd name="connsiteX10" fmla="*/ 66014 w 87606"/>
              <a:gd name="connsiteY10" fmla="*/ 10806 h 79269"/>
              <a:gd name="connsiteX11" fmla="*/ 59917 w 87606"/>
              <a:gd name="connsiteY11" fmla="*/ 6886 h 79269"/>
              <a:gd name="connsiteX12" fmla="*/ 55072 w 87606"/>
              <a:gd name="connsiteY12" fmla="*/ 6732 h 79269"/>
              <a:gd name="connsiteX13" fmla="*/ 55072 w 87606"/>
              <a:gd name="connsiteY13" fmla="*/ 0 h 79269"/>
              <a:gd name="connsiteX14" fmla="*/ 87607 w 87606"/>
              <a:gd name="connsiteY14" fmla="*/ 0 h 79269"/>
              <a:gd name="connsiteX15" fmla="*/ 87607 w 87606"/>
              <a:gd name="connsiteY15" fmla="*/ 6732 h 79269"/>
              <a:gd name="connsiteX16" fmla="*/ 76502 w 87606"/>
              <a:gd name="connsiteY16" fmla="*/ 16449 h 79269"/>
              <a:gd name="connsiteX17" fmla="*/ 51007 w 87606"/>
              <a:gd name="connsiteY17" fmla="*/ 79269 h 79269"/>
              <a:gd name="connsiteX18" fmla="*/ 35366 w 87606"/>
              <a:gd name="connsiteY18" fmla="*/ 79269 h 79269"/>
              <a:gd name="connsiteX19" fmla="*/ 10797 w 87606"/>
              <a:gd name="connsiteY19" fmla="*/ 16603 h 792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87606" h="79269">
                <a:moveTo>
                  <a:pt x="10797" y="16603"/>
                </a:moveTo>
                <a:cubicBezTo>
                  <a:pt x="7512" y="7830"/>
                  <a:pt x="5943" y="7050"/>
                  <a:pt x="0" y="6732"/>
                </a:cubicBezTo>
                <a:lnTo>
                  <a:pt x="0" y="0"/>
                </a:lnTo>
                <a:lnTo>
                  <a:pt x="36917" y="0"/>
                </a:lnTo>
                <a:lnTo>
                  <a:pt x="36917" y="6732"/>
                </a:lnTo>
                <a:lnTo>
                  <a:pt x="32535" y="6886"/>
                </a:lnTo>
                <a:cubicBezTo>
                  <a:pt x="28153" y="7040"/>
                  <a:pt x="26901" y="8610"/>
                  <a:pt x="26901" y="10488"/>
                </a:cubicBezTo>
                <a:cubicBezTo>
                  <a:pt x="26901" y="11432"/>
                  <a:pt x="27209" y="13310"/>
                  <a:pt x="29251" y="18481"/>
                </a:cubicBezTo>
                <a:lnTo>
                  <a:pt x="46770" y="65007"/>
                </a:lnTo>
                <a:lnTo>
                  <a:pt x="63355" y="20359"/>
                </a:lnTo>
                <a:cubicBezTo>
                  <a:pt x="65388" y="14879"/>
                  <a:pt x="66014" y="12212"/>
                  <a:pt x="66014" y="10806"/>
                </a:cubicBezTo>
                <a:cubicBezTo>
                  <a:pt x="66014" y="8928"/>
                  <a:pt x="65079" y="7050"/>
                  <a:pt x="59917" y="6886"/>
                </a:cubicBezTo>
                <a:lnTo>
                  <a:pt x="55072" y="6732"/>
                </a:lnTo>
                <a:lnTo>
                  <a:pt x="55072" y="0"/>
                </a:lnTo>
                <a:lnTo>
                  <a:pt x="87607" y="0"/>
                </a:lnTo>
                <a:lnTo>
                  <a:pt x="87607" y="6732"/>
                </a:lnTo>
                <a:cubicBezTo>
                  <a:pt x="81664" y="6886"/>
                  <a:pt x="79786" y="8147"/>
                  <a:pt x="76502" y="16449"/>
                </a:cubicBezTo>
                <a:lnTo>
                  <a:pt x="51007" y="79269"/>
                </a:lnTo>
                <a:lnTo>
                  <a:pt x="35366" y="79269"/>
                </a:lnTo>
                <a:lnTo>
                  <a:pt x="10797" y="16603"/>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8" name="Freeform: Shape 37">
            <a:extLst>
              <a:ext uri="{FF2B5EF4-FFF2-40B4-BE49-F238E27FC236}">
                <a16:creationId xmlns:a16="http://schemas.microsoft.com/office/drawing/2014/main" id="{92E92C50-1477-9B4D-FA2E-772C393783F4}"/>
              </a:ext>
            </a:extLst>
          </xdr:cNvPr>
          <xdr:cNvSpPr/>
        </xdr:nvSpPr>
        <xdr:spPr>
          <a:xfrm>
            <a:off x="1463012" y="6468274"/>
            <a:ext cx="68826" cy="83025"/>
          </a:xfrm>
          <a:custGeom>
            <a:avLst/>
            <a:gdLst>
              <a:gd name="connsiteX0" fmla="*/ 0 w 68826"/>
              <a:gd name="connsiteY0" fmla="*/ 42452 h 83025"/>
              <a:gd name="connsiteX1" fmla="*/ 38169 w 68826"/>
              <a:gd name="connsiteY1" fmla="*/ 0 h 83025"/>
              <a:gd name="connsiteX2" fmla="*/ 68672 w 68826"/>
              <a:gd name="connsiteY2" fmla="*/ 32898 h 83025"/>
              <a:gd name="connsiteX3" fmla="*/ 68200 w 68826"/>
              <a:gd name="connsiteY3" fmla="*/ 40256 h 83025"/>
              <a:gd name="connsiteX4" fmla="*/ 17365 w 68826"/>
              <a:gd name="connsiteY4" fmla="*/ 40256 h 83025"/>
              <a:gd name="connsiteX5" fmla="*/ 46770 w 68826"/>
              <a:gd name="connsiteY5" fmla="*/ 71276 h 83025"/>
              <a:gd name="connsiteX6" fmla="*/ 67883 w 68826"/>
              <a:gd name="connsiteY6" fmla="*/ 67520 h 83025"/>
              <a:gd name="connsiteX7" fmla="*/ 68826 w 68826"/>
              <a:gd name="connsiteY7" fmla="*/ 74569 h 83025"/>
              <a:gd name="connsiteX8" fmla="*/ 39576 w 68826"/>
              <a:gd name="connsiteY8" fmla="*/ 83025 h 83025"/>
              <a:gd name="connsiteX9" fmla="*/ 0 w 68826"/>
              <a:gd name="connsiteY9" fmla="*/ 42452 h 83025"/>
              <a:gd name="connsiteX10" fmla="*/ 35511 w 68826"/>
              <a:gd name="connsiteY10" fmla="*/ 10025 h 83025"/>
              <a:gd name="connsiteX11" fmla="*/ 17365 w 68826"/>
              <a:gd name="connsiteY11" fmla="*/ 32580 h 83025"/>
              <a:gd name="connsiteX12" fmla="*/ 51779 w 68826"/>
              <a:gd name="connsiteY12" fmla="*/ 30385 h 83025"/>
              <a:gd name="connsiteX13" fmla="*/ 51933 w 68826"/>
              <a:gd name="connsiteY13" fmla="*/ 28035 h 83025"/>
              <a:gd name="connsiteX14" fmla="*/ 35511 w 68826"/>
              <a:gd name="connsiteY14" fmla="*/ 10025 h 8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68826" h="83025">
                <a:moveTo>
                  <a:pt x="0" y="42452"/>
                </a:moveTo>
                <a:cubicBezTo>
                  <a:pt x="0" y="16757"/>
                  <a:pt x="15170" y="0"/>
                  <a:pt x="38169" y="0"/>
                </a:cubicBezTo>
                <a:cubicBezTo>
                  <a:pt x="55843" y="0"/>
                  <a:pt x="68672" y="10651"/>
                  <a:pt x="68672" y="32898"/>
                </a:cubicBezTo>
                <a:cubicBezTo>
                  <a:pt x="68672" y="35094"/>
                  <a:pt x="68518" y="38224"/>
                  <a:pt x="68200" y="40256"/>
                </a:cubicBezTo>
                <a:lnTo>
                  <a:pt x="17365" y="40256"/>
                </a:lnTo>
                <a:cubicBezTo>
                  <a:pt x="17991" y="60624"/>
                  <a:pt x="27373" y="71276"/>
                  <a:pt x="46770" y="71276"/>
                </a:cubicBezTo>
                <a:cubicBezTo>
                  <a:pt x="52087" y="71276"/>
                  <a:pt x="58656" y="70332"/>
                  <a:pt x="67883" y="67520"/>
                </a:cubicBezTo>
                <a:lnTo>
                  <a:pt x="68826" y="74569"/>
                </a:lnTo>
                <a:cubicBezTo>
                  <a:pt x="59127" y="80213"/>
                  <a:pt x="48648" y="83025"/>
                  <a:pt x="39576" y="83025"/>
                </a:cubicBezTo>
                <a:cubicBezTo>
                  <a:pt x="13763" y="83025"/>
                  <a:pt x="0" y="67366"/>
                  <a:pt x="0" y="42452"/>
                </a:cubicBezTo>
                <a:moveTo>
                  <a:pt x="35511" y="10025"/>
                </a:moveTo>
                <a:cubicBezTo>
                  <a:pt x="24878" y="10025"/>
                  <a:pt x="17683" y="16449"/>
                  <a:pt x="17365" y="32580"/>
                </a:cubicBezTo>
                <a:lnTo>
                  <a:pt x="51779" y="30385"/>
                </a:lnTo>
                <a:cubicBezTo>
                  <a:pt x="51933" y="29287"/>
                  <a:pt x="51933" y="28507"/>
                  <a:pt x="51933" y="28035"/>
                </a:cubicBezTo>
                <a:cubicBezTo>
                  <a:pt x="51933" y="16295"/>
                  <a:pt x="44738" y="10025"/>
                  <a:pt x="35511" y="1002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9" name="Freeform: Shape 38">
            <a:extLst>
              <a:ext uri="{FF2B5EF4-FFF2-40B4-BE49-F238E27FC236}">
                <a16:creationId xmlns:a16="http://schemas.microsoft.com/office/drawing/2014/main" id="{33A7FF75-9496-2AB5-32DB-FEE305EB079F}"/>
              </a:ext>
            </a:extLst>
          </xdr:cNvPr>
          <xdr:cNvSpPr/>
        </xdr:nvSpPr>
        <xdr:spPr>
          <a:xfrm>
            <a:off x="1539786" y="6468284"/>
            <a:ext cx="93858" cy="81147"/>
          </a:xfrm>
          <a:custGeom>
            <a:avLst/>
            <a:gdLst>
              <a:gd name="connsiteX0" fmla="*/ 54627 w 93858"/>
              <a:gd name="connsiteY0" fmla="*/ 74406 h 81147"/>
              <a:gd name="connsiteX1" fmla="*/ 58692 w 93858"/>
              <a:gd name="connsiteY1" fmla="*/ 74088 h 81147"/>
              <a:gd name="connsiteX2" fmla="*/ 65415 w 93858"/>
              <a:gd name="connsiteY2" fmla="*/ 68608 h 81147"/>
              <a:gd name="connsiteX3" fmla="*/ 65723 w 93858"/>
              <a:gd name="connsiteY3" fmla="*/ 56079 h 81147"/>
              <a:gd name="connsiteX4" fmla="*/ 65723 w 93858"/>
              <a:gd name="connsiteY4" fmla="*/ 30231 h 81147"/>
              <a:gd name="connsiteX5" fmla="*/ 51016 w 93858"/>
              <a:gd name="connsiteY5" fmla="*/ 12684 h 81147"/>
              <a:gd name="connsiteX6" fmla="*/ 29741 w 93858"/>
              <a:gd name="connsiteY6" fmla="*/ 22237 h 81147"/>
              <a:gd name="connsiteX7" fmla="*/ 29741 w 93858"/>
              <a:gd name="connsiteY7" fmla="*/ 56079 h 81147"/>
              <a:gd name="connsiteX8" fmla="*/ 30049 w 93858"/>
              <a:gd name="connsiteY8" fmla="*/ 68608 h 81147"/>
              <a:gd name="connsiteX9" fmla="*/ 36772 w 93858"/>
              <a:gd name="connsiteY9" fmla="*/ 74088 h 81147"/>
              <a:gd name="connsiteX10" fmla="*/ 40837 w 93858"/>
              <a:gd name="connsiteY10" fmla="*/ 74406 h 81147"/>
              <a:gd name="connsiteX11" fmla="*/ 40837 w 93858"/>
              <a:gd name="connsiteY11" fmla="*/ 81138 h 81147"/>
              <a:gd name="connsiteX12" fmla="*/ 1415 w 93858"/>
              <a:gd name="connsiteY12" fmla="*/ 81138 h 81147"/>
              <a:gd name="connsiteX13" fmla="*/ 1415 w 93858"/>
              <a:gd name="connsiteY13" fmla="*/ 74406 h 81147"/>
              <a:gd name="connsiteX14" fmla="*/ 5634 w 93858"/>
              <a:gd name="connsiteY14" fmla="*/ 74088 h 81147"/>
              <a:gd name="connsiteX15" fmla="*/ 12521 w 93858"/>
              <a:gd name="connsiteY15" fmla="*/ 68608 h 81147"/>
              <a:gd name="connsiteX16" fmla="*/ 12829 w 93858"/>
              <a:gd name="connsiteY16" fmla="*/ 56079 h 81147"/>
              <a:gd name="connsiteX17" fmla="*/ 12829 w 93858"/>
              <a:gd name="connsiteY17" fmla="*/ 28824 h 81147"/>
              <a:gd name="connsiteX18" fmla="*/ 12357 w 93858"/>
              <a:gd name="connsiteY18" fmla="*/ 15977 h 81147"/>
              <a:gd name="connsiteX19" fmla="*/ 4536 w 93858"/>
              <a:gd name="connsiteY19" fmla="*/ 10497 h 81147"/>
              <a:gd name="connsiteX20" fmla="*/ 0 w 93858"/>
              <a:gd name="connsiteY20" fmla="*/ 10025 h 81147"/>
              <a:gd name="connsiteX21" fmla="*/ 0 w 93858"/>
              <a:gd name="connsiteY21" fmla="*/ 3284 h 81147"/>
              <a:gd name="connsiteX22" fmla="*/ 29097 w 93858"/>
              <a:gd name="connsiteY22" fmla="*/ 934 h 81147"/>
              <a:gd name="connsiteX23" fmla="*/ 29097 w 93858"/>
              <a:gd name="connsiteY23" fmla="*/ 13782 h 81147"/>
              <a:gd name="connsiteX24" fmla="*/ 57413 w 93858"/>
              <a:gd name="connsiteY24" fmla="*/ 0 h 81147"/>
              <a:gd name="connsiteX25" fmla="*/ 82599 w 93858"/>
              <a:gd name="connsiteY25" fmla="*/ 27418 h 81147"/>
              <a:gd name="connsiteX26" fmla="*/ 82599 w 93858"/>
              <a:gd name="connsiteY26" fmla="*/ 56088 h 81147"/>
              <a:gd name="connsiteX27" fmla="*/ 82907 w 93858"/>
              <a:gd name="connsiteY27" fmla="*/ 68618 h 81147"/>
              <a:gd name="connsiteX28" fmla="*/ 89793 w 93858"/>
              <a:gd name="connsiteY28" fmla="*/ 74098 h 81147"/>
              <a:gd name="connsiteX29" fmla="*/ 93858 w 93858"/>
              <a:gd name="connsiteY29" fmla="*/ 74415 h 81147"/>
              <a:gd name="connsiteX30" fmla="*/ 93858 w 93858"/>
              <a:gd name="connsiteY30" fmla="*/ 81147 h 81147"/>
              <a:gd name="connsiteX31" fmla="*/ 54600 w 93858"/>
              <a:gd name="connsiteY31" fmla="*/ 81147 h 81147"/>
              <a:gd name="connsiteX32" fmla="*/ 54600 w 93858"/>
              <a:gd name="connsiteY32" fmla="*/ 74406 h 811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93858" h="81147">
                <a:moveTo>
                  <a:pt x="54627" y="74406"/>
                </a:moveTo>
                <a:lnTo>
                  <a:pt x="58692" y="74088"/>
                </a:lnTo>
                <a:cubicBezTo>
                  <a:pt x="63700" y="73771"/>
                  <a:pt x="65106" y="72056"/>
                  <a:pt x="65415" y="68608"/>
                </a:cubicBezTo>
                <a:cubicBezTo>
                  <a:pt x="65723" y="65633"/>
                  <a:pt x="65723" y="61559"/>
                  <a:pt x="65723" y="56079"/>
                </a:cubicBezTo>
                <a:lnTo>
                  <a:pt x="65723" y="30231"/>
                </a:lnTo>
                <a:cubicBezTo>
                  <a:pt x="65723" y="17855"/>
                  <a:pt x="60407" y="12684"/>
                  <a:pt x="51016" y="12684"/>
                </a:cubicBezTo>
                <a:cubicBezTo>
                  <a:pt x="45854" y="12684"/>
                  <a:pt x="37879" y="14879"/>
                  <a:pt x="29741" y="22237"/>
                </a:cubicBezTo>
                <a:lnTo>
                  <a:pt x="29741" y="56079"/>
                </a:lnTo>
                <a:cubicBezTo>
                  <a:pt x="29741" y="61559"/>
                  <a:pt x="29741" y="65633"/>
                  <a:pt x="30049" y="68608"/>
                </a:cubicBezTo>
                <a:cubicBezTo>
                  <a:pt x="30358" y="72056"/>
                  <a:pt x="31610" y="73780"/>
                  <a:pt x="36772" y="74088"/>
                </a:cubicBezTo>
                <a:lnTo>
                  <a:pt x="40837" y="74406"/>
                </a:lnTo>
                <a:lnTo>
                  <a:pt x="40837" y="81138"/>
                </a:lnTo>
                <a:lnTo>
                  <a:pt x="1415" y="81138"/>
                </a:lnTo>
                <a:lnTo>
                  <a:pt x="1415" y="74406"/>
                </a:lnTo>
                <a:lnTo>
                  <a:pt x="5634" y="74088"/>
                </a:lnTo>
                <a:cubicBezTo>
                  <a:pt x="10797" y="73771"/>
                  <a:pt x="12203" y="72056"/>
                  <a:pt x="12521"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84"/>
                </a:lnTo>
                <a:lnTo>
                  <a:pt x="29097" y="934"/>
                </a:lnTo>
                <a:lnTo>
                  <a:pt x="29097" y="13782"/>
                </a:lnTo>
                <a:cubicBezTo>
                  <a:pt x="39730" y="2504"/>
                  <a:pt x="49274" y="0"/>
                  <a:pt x="57413" y="0"/>
                </a:cubicBezTo>
                <a:cubicBezTo>
                  <a:pt x="73054" y="0"/>
                  <a:pt x="82599" y="10025"/>
                  <a:pt x="82599" y="27418"/>
                </a:cubicBezTo>
                <a:lnTo>
                  <a:pt x="82599" y="56088"/>
                </a:lnTo>
                <a:cubicBezTo>
                  <a:pt x="82599" y="61568"/>
                  <a:pt x="82599" y="65642"/>
                  <a:pt x="82907" y="68618"/>
                </a:cubicBezTo>
                <a:cubicBezTo>
                  <a:pt x="83216" y="72065"/>
                  <a:pt x="84468" y="73789"/>
                  <a:pt x="89793" y="74098"/>
                </a:cubicBezTo>
                <a:lnTo>
                  <a:pt x="93858" y="74415"/>
                </a:lnTo>
                <a:lnTo>
                  <a:pt x="93858" y="81147"/>
                </a:lnTo>
                <a:lnTo>
                  <a:pt x="54600" y="81147"/>
                </a:lnTo>
                <a:lnTo>
                  <a:pt x="54600"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0" name="Freeform: Shape 39">
            <a:extLst>
              <a:ext uri="{FF2B5EF4-FFF2-40B4-BE49-F238E27FC236}">
                <a16:creationId xmlns:a16="http://schemas.microsoft.com/office/drawing/2014/main" id="{F2B8C1A7-6D3A-D03F-EF43-EA520503EDF9}"/>
              </a:ext>
            </a:extLst>
          </xdr:cNvPr>
          <xdr:cNvSpPr/>
        </xdr:nvSpPr>
        <xdr:spPr>
          <a:xfrm>
            <a:off x="1636329" y="6468274"/>
            <a:ext cx="68835" cy="83025"/>
          </a:xfrm>
          <a:custGeom>
            <a:avLst/>
            <a:gdLst>
              <a:gd name="connsiteX0" fmla="*/ 0 w 68835"/>
              <a:gd name="connsiteY0" fmla="*/ 42452 h 83025"/>
              <a:gd name="connsiteX1" fmla="*/ 38169 w 68835"/>
              <a:gd name="connsiteY1" fmla="*/ 0 h 83025"/>
              <a:gd name="connsiteX2" fmla="*/ 68672 w 68835"/>
              <a:gd name="connsiteY2" fmla="*/ 32898 h 83025"/>
              <a:gd name="connsiteX3" fmla="*/ 68200 w 68835"/>
              <a:gd name="connsiteY3" fmla="*/ 40256 h 83025"/>
              <a:gd name="connsiteX4" fmla="*/ 17365 w 68835"/>
              <a:gd name="connsiteY4" fmla="*/ 40256 h 83025"/>
              <a:gd name="connsiteX5" fmla="*/ 46770 w 68835"/>
              <a:gd name="connsiteY5" fmla="*/ 71276 h 83025"/>
              <a:gd name="connsiteX6" fmla="*/ 67892 w 68835"/>
              <a:gd name="connsiteY6" fmla="*/ 67520 h 83025"/>
              <a:gd name="connsiteX7" fmla="*/ 68835 w 68835"/>
              <a:gd name="connsiteY7" fmla="*/ 74569 h 83025"/>
              <a:gd name="connsiteX8" fmla="*/ 39585 w 68835"/>
              <a:gd name="connsiteY8" fmla="*/ 83025 h 83025"/>
              <a:gd name="connsiteX9" fmla="*/ 0 w 68835"/>
              <a:gd name="connsiteY9" fmla="*/ 42452 h 83025"/>
              <a:gd name="connsiteX10" fmla="*/ 35511 w 68835"/>
              <a:gd name="connsiteY10" fmla="*/ 10025 h 83025"/>
              <a:gd name="connsiteX11" fmla="*/ 17365 w 68835"/>
              <a:gd name="connsiteY11" fmla="*/ 32580 h 83025"/>
              <a:gd name="connsiteX12" fmla="*/ 51778 w 68835"/>
              <a:gd name="connsiteY12" fmla="*/ 30385 h 83025"/>
              <a:gd name="connsiteX13" fmla="*/ 51933 w 68835"/>
              <a:gd name="connsiteY13" fmla="*/ 28035 h 83025"/>
              <a:gd name="connsiteX14" fmla="*/ 35511 w 68835"/>
              <a:gd name="connsiteY14" fmla="*/ 10025 h 8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68835" h="83025">
                <a:moveTo>
                  <a:pt x="0" y="42452"/>
                </a:moveTo>
                <a:cubicBezTo>
                  <a:pt x="0" y="16757"/>
                  <a:pt x="15170" y="0"/>
                  <a:pt x="38169" y="0"/>
                </a:cubicBezTo>
                <a:cubicBezTo>
                  <a:pt x="55843" y="0"/>
                  <a:pt x="68672" y="10651"/>
                  <a:pt x="68672" y="32898"/>
                </a:cubicBezTo>
                <a:cubicBezTo>
                  <a:pt x="68672" y="35094"/>
                  <a:pt x="68518" y="38224"/>
                  <a:pt x="68200" y="40256"/>
                </a:cubicBezTo>
                <a:lnTo>
                  <a:pt x="17365" y="40256"/>
                </a:lnTo>
                <a:cubicBezTo>
                  <a:pt x="17991" y="60624"/>
                  <a:pt x="27373" y="71276"/>
                  <a:pt x="46770" y="71276"/>
                </a:cubicBezTo>
                <a:cubicBezTo>
                  <a:pt x="52087" y="71276"/>
                  <a:pt x="58656" y="70332"/>
                  <a:pt x="67892" y="67520"/>
                </a:cubicBezTo>
                <a:lnTo>
                  <a:pt x="68835" y="74569"/>
                </a:lnTo>
                <a:cubicBezTo>
                  <a:pt x="59136" y="80213"/>
                  <a:pt x="48657" y="83025"/>
                  <a:pt x="39585" y="83025"/>
                </a:cubicBezTo>
                <a:cubicBezTo>
                  <a:pt x="13763" y="83025"/>
                  <a:pt x="0" y="67366"/>
                  <a:pt x="0" y="42452"/>
                </a:cubicBezTo>
                <a:moveTo>
                  <a:pt x="35511" y="10025"/>
                </a:moveTo>
                <a:cubicBezTo>
                  <a:pt x="24878" y="10025"/>
                  <a:pt x="17683" y="16449"/>
                  <a:pt x="17365" y="32580"/>
                </a:cubicBezTo>
                <a:lnTo>
                  <a:pt x="51778" y="30385"/>
                </a:lnTo>
                <a:cubicBezTo>
                  <a:pt x="51933" y="29287"/>
                  <a:pt x="51933" y="28507"/>
                  <a:pt x="51933" y="28035"/>
                </a:cubicBezTo>
                <a:cubicBezTo>
                  <a:pt x="51933" y="16295"/>
                  <a:pt x="44738" y="10025"/>
                  <a:pt x="35511" y="1002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1" name="Freeform: Shape 40">
            <a:extLst>
              <a:ext uri="{FF2B5EF4-FFF2-40B4-BE49-F238E27FC236}">
                <a16:creationId xmlns:a16="http://schemas.microsoft.com/office/drawing/2014/main" id="{40F81274-2E78-7C6D-BB18-1533174AF8CF}"/>
              </a:ext>
            </a:extLst>
          </xdr:cNvPr>
          <xdr:cNvSpPr/>
        </xdr:nvSpPr>
        <xdr:spPr>
          <a:xfrm>
            <a:off x="1713602" y="6468265"/>
            <a:ext cx="58020" cy="83034"/>
          </a:xfrm>
          <a:custGeom>
            <a:avLst/>
            <a:gdLst>
              <a:gd name="connsiteX0" fmla="*/ 24560 w 58020"/>
              <a:gd name="connsiteY0" fmla="*/ 83034 h 83034"/>
              <a:gd name="connsiteX1" fmla="*/ 0 w 58020"/>
              <a:gd name="connsiteY1" fmla="*/ 77708 h 83034"/>
              <a:gd name="connsiteX2" fmla="*/ 0 w 58020"/>
              <a:gd name="connsiteY2" fmla="*/ 56714 h 83034"/>
              <a:gd name="connsiteX3" fmla="*/ 8447 w 58020"/>
              <a:gd name="connsiteY3" fmla="*/ 56714 h 83034"/>
              <a:gd name="connsiteX4" fmla="*/ 25495 w 58020"/>
              <a:gd name="connsiteY4" fmla="*/ 73789 h 83034"/>
              <a:gd name="connsiteX5" fmla="*/ 43014 w 58020"/>
              <a:gd name="connsiteY5" fmla="*/ 61568 h 83034"/>
              <a:gd name="connsiteX6" fmla="*/ 27999 w 58020"/>
              <a:gd name="connsiteY6" fmla="*/ 48403 h 83034"/>
              <a:gd name="connsiteX7" fmla="*/ 23308 w 58020"/>
              <a:gd name="connsiteY7" fmla="*/ 47151 h 83034"/>
              <a:gd name="connsiteX8" fmla="*/ 1560 w 58020"/>
              <a:gd name="connsiteY8" fmla="*/ 24751 h 83034"/>
              <a:gd name="connsiteX9" fmla="*/ 32217 w 58020"/>
              <a:gd name="connsiteY9" fmla="*/ 0 h 83034"/>
              <a:gd name="connsiteX10" fmla="*/ 55208 w 58020"/>
              <a:gd name="connsiteY10" fmla="*/ 4545 h 83034"/>
              <a:gd name="connsiteX11" fmla="*/ 55208 w 58020"/>
              <a:gd name="connsiteY11" fmla="*/ 23970 h 83034"/>
              <a:gd name="connsiteX12" fmla="*/ 47070 w 58020"/>
              <a:gd name="connsiteY12" fmla="*/ 23970 h 83034"/>
              <a:gd name="connsiteX13" fmla="*/ 31274 w 58020"/>
              <a:gd name="connsiteY13" fmla="*/ 9091 h 83034"/>
              <a:gd name="connsiteX14" fmla="*/ 15787 w 58020"/>
              <a:gd name="connsiteY14" fmla="*/ 20214 h 83034"/>
              <a:gd name="connsiteX15" fmla="*/ 31582 w 58020"/>
              <a:gd name="connsiteY15" fmla="*/ 32281 h 83034"/>
              <a:gd name="connsiteX16" fmla="*/ 36273 w 58020"/>
              <a:gd name="connsiteY16" fmla="*/ 33687 h 83034"/>
              <a:gd name="connsiteX17" fmla="*/ 58021 w 58020"/>
              <a:gd name="connsiteY17" fmla="*/ 57658 h 83034"/>
              <a:gd name="connsiteX18" fmla="*/ 24560 w 58020"/>
              <a:gd name="connsiteY18" fmla="*/ 83034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58020" h="83034">
                <a:moveTo>
                  <a:pt x="24560" y="83034"/>
                </a:moveTo>
                <a:cubicBezTo>
                  <a:pt x="18463" y="83034"/>
                  <a:pt x="7512" y="81628"/>
                  <a:pt x="0" y="77708"/>
                </a:cubicBezTo>
                <a:lnTo>
                  <a:pt x="0" y="56714"/>
                </a:lnTo>
                <a:lnTo>
                  <a:pt x="8447" y="56714"/>
                </a:lnTo>
                <a:cubicBezTo>
                  <a:pt x="8601" y="69244"/>
                  <a:pt x="15015" y="73789"/>
                  <a:pt x="25495" y="73789"/>
                </a:cubicBezTo>
                <a:cubicBezTo>
                  <a:pt x="38006" y="73789"/>
                  <a:pt x="43014" y="68309"/>
                  <a:pt x="43014" y="61568"/>
                </a:cubicBezTo>
                <a:cubicBezTo>
                  <a:pt x="43014" y="56242"/>
                  <a:pt x="40510" y="52014"/>
                  <a:pt x="27999" y="48403"/>
                </a:cubicBezTo>
                <a:lnTo>
                  <a:pt x="23308" y="47151"/>
                </a:lnTo>
                <a:cubicBezTo>
                  <a:pt x="6886" y="42452"/>
                  <a:pt x="1560" y="35874"/>
                  <a:pt x="1560" y="24751"/>
                </a:cubicBezTo>
                <a:cubicBezTo>
                  <a:pt x="1560" y="9554"/>
                  <a:pt x="13918" y="0"/>
                  <a:pt x="32217" y="0"/>
                </a:cubicBezTo>
                <a:cubicBezTo>
                  <a:pt x="39258" y="0"/>
                  <a:pt x="48013" y="1570"/>
                  <a:pt x="55208" y="4545"/>
                </a:cubicBezTo>
                <a:lnTo>
                  <a:pt x="55208" y="23970"/>
                </a:lnTo>
                <a:lnTo>
                  <a:pt x="47070" y="23970"/>
                </a:lnTo>
                <a:cubicBezTo>
                  <a:pt x="46598" y="12847"/>
                  <a:pt x="41281" y="9091"/>
                  <a:pt x="31274" y="9091"/>
                </a:cubicBezTo>
                <a:cubicBezTo>
                  <a:pt x="20323" y="9091"/>
                  <a:pt x="15787" y="14099"/>
                  <a:pt x="15787" y="20214"/>
                </a:cubicBezTo>
                <a:cubicBezTo>
                  <a:pt x="15787" y="25222"/>
                  <a:pt x="18917" y="28670"/>
                  <a:pt x="31582" y="32281"/>
                </a:cubicBezTo>
                <a:lnTo>
                  <a:pt x="36273" y="33687"/>
                </a:lnTo>
                <a:cubicBezTo>
                  <a:pt x="53484" y="38541"/>
                  <a:pt x="58021" y="47632"/>
                  <a:pt x="58021" y="57658"/>
                </a:cubicBezTo>
                <a:cubicBezTo>
                  <a:pt x="58039" y="71602"/>
                  <a:pt x="46934" y="83034"/>
                  <a:pt x="24560" y="83034"/>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2" name="Freeform: Shape 41">
            <a:extLst>
              <a:ext uri="{FF2B5EF4-FFF2-40B4-BE49-F238E27FC236}">
                <a16:creationId xmlns:a16="http://schemas.microsoft.com/office/drawing/2014/main" id="{AFCCD1C4-38D8-BDEC-3600-1C7C661811CD}"/>
              </a:ext>
            </a:extLst>
          </xdr:cNvPr>
          <xdr:cNvSpPr/>
        </xdr:nvSpPr>
        <xdr:spPr>
          <a:xfrm>
            <a:off x="1779462" y="6468265"/>
            <a:ext cx="58020" cy="83034"/>
          </a:xfrm>
          <a:custGeom>
            <a:avLst/>
            <a:gdLst>
              <a:gd name="connsiteX0" fmla="*/ 24560 w 58020"/>
              <a:gd name="connsiteY0" fmla="*/ 83034 h 83034"/>
              <a:gd name="connsiteX1" fmla="*/ 0 w 58020"/>
              <a:gd name="connsiteY1" fmla="*/ 77708 h 83034"/>
              <a:gd name="connsiteX2" fmla="*/ 0 w 58020"/>
              <a:gd name="connsiteY2" fmla="*/ 56714 h 83034"/>
              <a:gd name="connsiteX3" fmla="*/ 8447 w 58020"/>
              <a:gd name="connsiteY3" fmla="*/ 56714 h 83034"/>
              <a:gd name="connsiteX4" fmla="*/ 25495 w 58020"/>
              <a:gd name="connsiteY4" fmla="*/ 73789 h 83034"/>
              <a:gd name="connsiteX5" fmla="*/ 43014 w 58020"/>
              <a:gd name="connsiteY5" fmla="*/ 61568 h 83034"/>
              <a:gd name="connsiteX6" fmla="*/ 27999 w 58020"/>
              <a:gd name="connsiteY6" fmla="*/ 48403 h 83034"/>
              <a:gd name="connsiteX7" fmla="*/ 23308 w 58020"/>
              <a:gd name="connsiteY7" fmla="*/ 47151 h 83034"/>
              <a:gd name="connsiteX8" fmla="*/ 1560 w 58020"/>
              <a:gd name="connsiteY8" fmla="*/ 24751 h 83034"/>
              <a:gd name="connsiteX9" fmla="*/ 32218 w 58020"/>
              <a:gd name="connsiteY9" fmla="*/ 0 h 83034"/>
              <a:gd name="connsiteX10" fmla="*/ 55208 w 58020"/>
              <a:gd name="connsiteY10" fmla="*/ 4545 h 83034"/>
              <a:gd name="connsiteX11" fmla="*/ 55208 w 58020"/>
              <a:gd name="connsiteY11" fmla="*/ 23970 h 83034"/>
              <a:gd name="connsiteX12" fmla="*/ 47070 w 58020"/>
              <a:gd name="connsiteY12" fmla="*/ 23970 h 83034"/>
              <a:gd name="connsiteX13" fmla="*/ 31274 w 58020"/>
              <a:gd name="connsiteY13" fmla="*/ 9091 h 83034"/>
              <a:gd name="connsiteX14" fmla="*/ 15787 w 58020"/>
              <a:gd name="connsiteY14" fmla="*/ 20214 h 83034"/>
              <a:gd name="connsiteX15" fmla="*/ 31582 w 58020"/>
              <a:gd name="connsiteY15" fmla="*/ 32281 h 83034"/>
              <a:gd name="connsiteX16" fmla="*/ 36273 w 58020"/>
              <a:gd name="connsiteY16" fmla="*/ 33687 h 83034"/>
              <a:gd name="connsiteX17" fmla="*/ 58021 w 58020"/>
              <a:gd name="connsiteY17" fmla="*/ 57658 h 83034"/>
              <a:gd name="connsiteX18" fmla="*/ 24560 w 58020"/>
              <a:gd name="connsiteY18" fmla="*/ 83034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58020" h="83034">
                <a:moveTo>
                  <a:pt x="24560" y="83034"/>
                </a:moveTo>
                <a:cubicBezTo>
                  <a:pt x="18463" y="83034"/>
                  <a:pt x="7512" y="81628"/>
                  <a:pt x="0" y="77708"/>
                </a:cubicBezTo>
                <a:lnTo>
                  <a:pt x="0" y="56714"/>
                </a:lnTo>
                <a:lnTo>
                  <a:pt x="8447" y="56714"/>
                </a:lnTo>
                <a:cubicBezTo>
                  <a:pt x="8601" y="69244"/>
                  <a:pt x="15015" y="73789"/>
                  <a:pt x="25495" y="73789"/>
                </a:cubicBezTo>
                <a:cubicBezTo>
                  <a:pt x="38006" y="73789"/>
                  <a:pt x="43014" y="68309"/>
                  <a:pt x="43014" y="61568"/>
                </a:cubicBezTo>
                <a:cubicBezTo>
                  <a:pt x="43014" y="56242"/>
                  <a:pt x="40510" y="52014"/>
                  <a:pt x="27999" y="48403"/>
                </a:cubicBezTo>
                <a:lnTo>
                  <a:pt x="23308" y="47151"/>
                </a:lnTo>
                <a:cubicBezTo>
                  <a:pt x="6886" y="42452"/>
                  <a:pt x="1560" y="35874"/>
                  <a:pt x="1560" y="24751"/>
                </a:cubicBezTo>
                <a:cubicBezTo>
                  <a:pt x="1560" y="9554"/>
                  <a:pt x="13918" y="0"/>
                  <a:pt x="32218" y="0"/>
                </a:cubicBezTo>
                <a:cubicBezTo>
                  <a:pt x="39258" y="0"/>
                  <a:pt x="48013" y="1570"/>
                  <a:pt x="55208" y="4545"/>
                </a:cubicBezTo>
                <a:lnTo>
                  <a:pt x="55208" y="23970"/>
                </a:lnTo>
                <a:lnTo>
                  <a:pt x="47070" y="23970"/>
                </a:lnTo>
                <a:cubicBezTo>
                  <a:pt x="46598" y="12847"/>
                  <a:pt x="41281" y="9091"/>
                  <a:pt x="31274" y="9091"/>
                </a:cubicBezTo>
                <a:cubicBezTo>
                  <a:pt x="20323" y="9091"/>
                  <a:pt x="15787" y="14099"/>
                  <a:pt x="15787" y="20214"/>
                </a:cubicBezTo>
                <a:cubicBezTo>
                  <a:pt x="15787" y="25222"/>
                  <a:pt x="18917" y="28670"/>
                  <a:pt x="31582" y="32281"/>
                </a:cubicBezTo>
                <a:lnTo>
                  <a:pt x="36273" y="33687"/>
                </a:lnTo>
                <a:cubicBezTo>
                  <a:pt x="53484" y="38541"/>
                  <a:pt x="58021" y="47632"/>
                  <a:pt x="58021" y="57658"/>
                </a:cubicBezTo>
                <a:cubicBezTo>
                  <a:pt x="58030" y="71602"/>
                  <a:pt x="46925" y="83034"/>
                  <a:pt x="24560" y="83034"/>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3" name="Freeform: Shape 42">
            <a:extLst>
              <a:ext uri="{FF2B5EF4-FFF2-40B4-BE49-F238E27FC236}">
                <a16:creationId xmlns:a16="http://schemas.microsoft.com/office/drawing/2014/main" id="{A3B0A292-DCB7-2609-A721-E5EE10C4EE3E}"/>
              </a:ext>
            </a:extLst>
          </xdr:cNvPr>
          <xdr:cNvSpPr/>
        </xdr:nvSpPr>
        <xdr:spPr>
          <a:xfrm>
            <a:off x="1147496" y="6594568"/>
            <a:ext cx="90428" cy="113890"/>
          </a:xfrm>
          <a:custGeom>
            <a:avLst/>
            <a:gdLst>
              <a:gd name="connsiteX0" fmla="*/ 0 w 90428"/>
              <a:gd name="connsiteY0" fmla="*/ 54990 h 113890"/>
              <a:gd name="connsiteX1" fmla="*/ 54909 w 90428"/>
              <a:gd name="connsiteY1" fmla="*/ 0 h 113890"/>
              <a:gd name="connsiteX2" fmla="*/ 89794 w 90428"/>
              <a:gd name="connsiteY2" fmla="*/ 6578 h 113890"/>
              <a:gd name="connsiteX3" fmla="*/ 89794 w 90428"/>
              <a:gd name="connsiteY3" fmla="*/ 33832 h 113890"/>
              <a:gd name="connsiteX4" fmla="*/ 80249 w 90428"/>
              <a:gd name="connsiteY4" fmla="*/ 33832 h 113890"/>
              <a:gd name="connsiteX5" fmla="*/ 53348 w 90428"/>
              <a:gd name="connsiteY5" fmla="*/ 10180 h 113890"/>
              <a:gd name="connsiteX6" fmla="*/ 18935 w 90428"/>
              <a:gd name="connsiteY6" fmla="*/ 52631 h 113890"/>
              <a:gd name="connsiteX7" fmla="*/ 54918 w 90428"/>
              <a:gd name="connsiteY7" fmla="*/ 103548 h 113890"/>
              <a:gd name="connsiteX8" fmla="*/ 80730 w 90428"/>
              <a:gd name="connsiteY8" fmla="*/ 78797 h 113890"/>
              <a:gd name="connsiteX9" fmla="*/ 90429 w 90428"/>
              <a:gd name="connsiteY9" fmla="*/ 78797 h 113890"/>
              <a:gd name="connsiteX10" fmla="*/ 90429 w 90428"/>
              <a:gd name="connsiteY10" fmla="*/ 105117 h 113890"/>
              <a:gd name="connsiteX11" fmla="*/ 52414 w 90428"/>
              <a:gd name="connsiteY11" fmla="*/ 113891 h 113890"/>
              <a:gd name="connsiteX12" fmla="*/ 0 w 90428"/>
              <a:gd name="connsiteY12" fmla="*/ 54990 h 1138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90428" h="113890">
                <a:moveTo>
                  <a:pt x="0" y="54990"/>
                </a:moveTo>
                <a:cubicBezTo>
                  <a:pt x="0" y="14725"/>
                  <a:pt x="26121" y="0"/>
                  <a:pt x="54909" y="0"/>
                </a:cubicBezTo>
                <a:cubicBezTo>
                  <a:pt x="65705" y="0"/>
                  <a:pt x="78843" y="1878"/>
                  <a:pt x="89794" y="6578"/>
                </a:cubicBezTo>
                <a:lnTo>
                  <a:pt x="89794" y="33832"/>
                </a:lnTo>
                <a:lnTo>
                  <a:pt x="80249" y="33832"/>
                </a:lnTo>
                <a:cubicBezTo>
                  <a:pt x="79777" y="17383"/>
                  <a:pt x="71176" y="10180"/>
                  <a:pt x="53348" y="10180"/>
                </a:cubicBezTo>
                <a:cubicBezTo>
                  <a:pt x="34731" y="10180"/>
                  <a:pt x="18935" y="19425"/>
                  <a:pt x="18935" y="52631"/>
                </a:cubicBezTo>
                <a:cubicBezTo>
                  <a:pt x="18935" y="81610"/>
                  <a:pt x="30358" y="103548"/>
                  <a:pt x="54918" y="103548"/>
                </a:cubicBezTo>
                <a:cubicBezTo>
                  <a:pt x="72283" y="103548"/>
                  <a:pt x="80567" y="96344"/>
                  <a:pt x="80730" y="78797"/>
                </a:cubicBezTo>
                <a:lnTo>
                  <a:pt x="90429" y="78797"/>
                </a:lnTo>
                <a:lnTo>
                  <a:pt x="90429" y="105117"/>
                </a:lnTo>
                <a:cubicBezTo>
                  <a:pt x="80576" y="110126"/>
                  <a:pt x="66495" y="113891"/>
                  <a:pt x="52414" y="113891"/>
                </a:cubicBezTo>
                <a:cubicBezTo>
                  <a:pt x="19552" y="113891"/>
                  <a:pt x="0" y="94148"/>
                  <a:pt x="0" y="54990"/>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4" name="Freeform: Shape 43">
            <a:extLst>
              <a:ext uri="{FF2B5EF4-FFF2-40B4-BE49-F238E27FC236}">
                <a16:creationId xmlns:a16="http://schemas.microsoft.com/office/drawing/2014/main" id="{2E675C46-F0F5-1C34-22FB-716541042AA6}"/>
              </a:ext>
            </a:extLst>
          </xdr:cNvPr>
          <xdr:cNvSpPr/>
        </xdr:nvSpPr>
        <xdr:spPr>
          <a:xfrm>
            <a:off x="1246516" y="6625424"/>
            <a:ext cx="78053" cy="83034"/>
          </a:xfrm>
          <a:custGeom>
            <a:avLst/>
            <a:gdLst>
              <a:gd name="connsiteX0" fmla="*/ 37543 w 78053"/>
              <a:gd name="connsiteY0" fmla="*/ 83034 h 83034"/>
              <a:gd name="connsiteX1" fmla="*/ 0 w 78053"/>
              <a:gd name="connsiteY1" fmla="*/ 42143 h 83034"/>
              <a:gd name="connsiteX2" fmla="*/ 40828 w 78053"/>
              <a:gd name="connsiteY2" fmla="*/ 0 h 83034"/>
              <a:gd name="connsiteX3" fmla="*/ 78053 w 78053"/>
              <a:gd name="connsiteY3" fmla="*/ 39167 h 83034"/>
              <a:gd name="connsiteX4" fmla="*/ 37543 w 78053"/>
              <a:gd name="connsiteY4" fmla="*/ 83034 h 83034"/>
              <a:gd name="connsiteX5" fmla="*/ 37543 w 78053"/>
              <a:gd name="connsiteY5" fmla="*/ 10497 h 83034"/>
              <a:gd name="connsiteX6" fmla="*/ 17365 w 78053"/>
              <a:gd name="connsiteY6" fmla="*/ 39639 h 83034"/>
              <a:gd name="connsiteX7" fmla="*/ 38487 w 78053"/>
              <a:gd name="connsiteY7" fmla="*/ 72537 h 83034"/>
              <a:gd name="connsiteX8" fmla="*/ 39739 w 78053"/>
              <a:gd name="connsiteY8" fmla="*/ 72537 h 83034"/>
              <a:gd name="connsiteX9" fmla="*/ 60389 w 78053"/>
              <a:gd name="connsiteY9" fmla="*/ 42306 h 83034"/>
              <a:gd name="connsiteX10" fmla="*/ 37543 w 78053"/>
              <a:gd name="connsiteY10" fmla="*/ 10497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78053" h="83034">
                <a:moveTo>
                  <a:pt x="37543" y="83034"/>
                </a:moveTo>
                <a:cubicBezTo>
                  <a:pt x="16113" y="83034"/>
                  <a:pt x="0" y="67683"/>
                  <a:pt x="0" y="42143"/>
                </a:cubicBezTo>
                <a:cubicBezTo>
                  <a:pt x="0" y="15043"/>
                  <a:pt x="17365" y="0"/>
                  <a:pt x="40828" y="0"/>
                </a:cubicBezTo>
                <a:cubicBezTo>
                  <a:pt x="63664" y="0"/>
                  <a:pt x="78053" y="13945"/>
                  <a:pt x="78053" y="39167"/>
                </a:cubicBezTo>
                <a:cubicBezTo>
                  <a:pt x="78053" y="68463"/>
                  <a:pt x="57875" y="83034"/>
                  <a:pt x="37543" y="83034"/>
                </a:cubicBezTo>
                <a:moveTo>
                  <a:pt x="37543" y="10497"/>
                </a:moveTo>
                <a:cubicBezTo>
                  <a:pt x="25186" y="10497"/>
                  <a:pt x="17365" y="18645"/>
                  <a:pt x="17365" y="39639"/>
                </a:cubicBezTo>
                <a:cubicBezTo>
                  <a:pt x="17365" y="59536"/>
                  <a:pt x="26747" y="72537"/>
                  <a:pt x="38487" y="72537"/>
                </a:cubicBezTo>
                <a:lnTo>
                  <a:pt x="39739" y="72537"/>
                </a:lnTo>
                <a:cubicBezTo>
                  <a:pt x="50536" y="72537"/>
                  <a:pt x="60389" y="62983"/>
                  <a:pt x="60389" y="42306"/>
                </a:cubicBezTo>
                <a:cubicBezTo>
                  <a:pt x="60379" y="21466"/>
                  <a:pt x="52087" y="10497"/>
                  <a:pt x="37543" y="10497"/>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5" name="Freeform: Shape 44">
            <a:extLst>
              <a:ext uri="{FF2B5EF4-FFF2-40B4-BE49-F238E27FC236}">
                <a16:creationId xmlns:a16="http://schemas.microsoft.com/office/drawing/2014/main" id="{094BA15D-3A4D-F3EA-3A4E-CB33BBA9D08A}"/>
              </a:ext>
            </a:extLst>
          </xdr:cNvPr>
          <xdr:cNvSpPr/>
        </xdr:nvSpPr>
        <xdr:spPr>
          <a:xfrm>
            <a:off x="1325359" y="6625433"/>
            <a:ext cx="145319" cy="81156"/>
          </a:xfrm>
          <a:custGeom>
            <a:avLst/>
            <a:gdLst>
              <a:gd name="connsiteX0" fmla="*/ 1406 w 145319"/>
              <a:gd name="connsiteY0" fmla="*/ 74406 h 81156"/>
              <a:gd name="connsiteX1" fmla="*/ 5625 w 145319"/>
              <a:gd name="connsiteY1" fmla="*/ 74088 h 81156"/>
              <a:gd name="connsiteX2" fmla="*/ 12511 w 145319"/>
              <a:gd name="connsiteY2" fmla="*/ 68608 h 81156"/>
              <a:gd name="connsiteX3" fmla="*/ 12829 w 145319"/>
              <a:gd name="connsiteY3" fmla="*/ 56079 h 81156"/>
              <a:gd name="connsiteX4" fmla="*/ 12829 w 145319"/>
              <a:gd name="connsiteY4" fmla="*/ 28824 h 81156"/>
              <a:gd name="connsiteX5" fmla="*/ 12357 w 145319"/>
              <a:gd name="connsiteY5" fmla="*/ 15977 h 81156"/>
              <a:gd name="connsiteX6" fmla="*/ 4536 w 145319"/>
              <a:gd name="connsiteY6" fmla="*/ 10497 h 81156"/>
              <a:gd name="connsiteX7" fmla="*/ 0 w 145319"/>
              <a:gd name="connsiteY7" fmla="*/ 10025 h 81156"/>
              <a:gd name="connsiteX8" fmla="*/ 0 w 145319"/>
              <a:gd name="connsiteY8" fmla="*/ 3293 h 81156"/>
              <a:gd name="connsiteX9" fmla="*/ 29096 w 145319"/>
              <a:gd name="connsiteY9" fmla="*/ 944 h 81156"/>
              <a:gd name="connsiteX10" fmla="*/ 29096 w 145319"/>
              <a:gd name="connsiteY10" fmla="*/ 13791 h 81156"/>
              <a:gd name="connsiteX11" fmla="*/ 56941 w 145319"/>
              <a:gd name="connsiteY11" fmla="*/ 0 h 81156"/>
              <a:gd name="connsiteX12" fmla="*/ 79777 w 145319"/>
              <a:gd name="connsiteY12" fmla="*/ 14571 h 81156"/>
              <a:gd name="connsiteX13" fmla="*/ 109182 w 145319"/>
              <a:gd name="connsiteY13" fmla="*/ 0 h 81156"/>
              <a:gd name="connsiteX14" fmla="*/ 133896 w 145319"/>
              <a:gd name="connsiteY14" fmla="*/ 26946 h 81156"/>
              <a:gd name="connsiteX15" fmla="*/ 133896 w 145319"/>
              <a:gd name="connsiteY15" fmla="*/ 56088 h 81156"/>
              <a:gd name="connsiteX16" fmla="*/ 134214 w 145319"/>
              <a:gd name="connsiteY16" fmla="*/ 68618 h 81156"/>
              <a:gd name="connsiteX17" fmla="*/ 141254 w 145319"/>
              <a:gd name="connsiteY17" fmla="*/ 74098 h 81156"/>
              <a:gd name="connsiteX18" fmla="*/ 145319 w 145319"/>
              <a:gd name="connsiteY18" fmla="*/ 74415 h 81156"/>
              <a:gd name="connsiteX19" fmla="*/ 145319 w 145319"/>
              <a:gd name="connsiteY19" fmla="*/ 81156 h 81156"/>
              <a:gd name="connsiteX20" fmla="*/ 105898 w 145319"/>
              <a:gd name="connsiteY20" fmla="*/ 81156 h 81156"/>
              <a:gd name="connsiteX21" fmla="*/ 105898 w 145319"/>
              <a:gd name="connsiteY21" fmla="*/ 74415 h 81156"/>
              <a:gd name="connsiteX22" fmla="*/ 109962 w 145319"/>
              <a:gd name="connsiteY22" fmla="*/ 74098 h 81156"/>
              <a:gd name="connsiteX23" fmla="*/ 116849 w 145319"/>
              <a:gd name="connsiteY23" fmla="*/ 68618 h 81156"/>
              <a:gd name="connsiteX24" fmla="*/ 117157 w 145319"/>
              <a:gd name="connsiteY24" fmla="*/ 56088 h 81156"/>
              <a:gd name="connsiteX25" fmla="*/ 117157 w 145319"/>
              <a:gd name="connsiteY25" fmla="*/ 30240 h 81156"/>
              <a:gd name="connsiteX26" fmla="*/ 102922 w 145319"/>
              <a:gd name="connsiteY26" fmla="*/ 12693 h 81156"/>
              <a:gd name="connsiteX27" fmla="*/ 81492 w 145319"/>
              <a:gd name="connsiteY27" fmla="*/ 22247 h 81156"/>
              <a:gd name="connsiteX28" fmla="*/ 81809 w 145319"/>
              <a:gd name="connsiteY28" fmla="*/ 27100 h 81156"/>
              <a:gd name="connsiteX29" fmla="*/ 81809 w 145319"/>
              <a:gd name="connsiteY29" fmla="*/ 56079 h 81156"/>
              <a:gd name="connsiteX30" fmla="*/ 82118 w 145319"/>
              <a:gd name="connsiteY30" fmla="*/ 68608 h 81156"/>
              <a:gd name="connsiteX31" fmla="*/ 89004 w 145319"/>
              <a:gd name="connsiteY31" fmla="*/ 74088 h 81156"/>
              <a:gd name="connsiteX32" fmla="*/ 93069 w 145319"/>
              <a:gd name="connsiteY32" fmla="*/ 74406 h 81156"/>
              <a:gd name="connsiteX33" fmla="*/ 93069 w 145319"/>
              <a:gd name="connsiteY33" fmla="*/ 81147 h 81156"/>
              <a:gd name="connsiteX34" fmla="*/ 53811 w 145319"/>
              <a:gd name="connsiteY34" fmla="*/ 81147 h 81156"/>
              <a:gd name="connsiteX35" fmla="*/ 53811 w 145319"/>
              <a:gd name="connsiteY35" fmla="*/ 74406 h 81156"/>
              <a:gd name="connsiteX36" fmla="*/ 57875 w 145319"/>
              <a:gd name="connsiteY36" fmla="*/ 74088 h 81156"/>
              <a:gd name="connsiteX37" fmla="*/ 64762 w 145319"/>
              <a:gd name="connsiteY37" fmla="*/ 68608 h 81156"/>
              <a:gd name="connsiteX38" fmla="*/ 65079 w 145319"/>
              <a:gd name="connsiteY38" fmla="*/ 56079 h 81156"/>
              <a:gd name="connsiteX39" fmla="*/ 65079 w 145319"/>
              <a:gd name="connsiteY39" fmla="*/ 30231 h 81156"/>
              <a:gd name="connsiteX40" fmla="*/ 50690 w 145319"/>
              <a:gd name="connsiteY40" fmla="*/ 12684 h 81156"/>
              <a:gd name="connsiteX41" fmla="*/ 29732 w 145319"/>
              <a:gd name="connsiteY41" fmla="*/ 22237 h 81156"/>
              <a:gd name="connsiteX42" fmla="*/ 29732 w 145319"/>
              <a:gd name="connsiteY42" fmla="*/ 56079 h 81156"/>
              <a:gd name="connsiteX43" fmla="*/ 30040 w 145319"/>
              <a:gd name="connsiteY43" fmla="*/ 68608 h 81156"/>
              <a:gd name="connsiteX44" fmla="*/ 36763 w 145319"/>
              <a:gd name="connsiteY44" fmla="*/ 74088 h 81156"/>
              <a:gd name="connsiteX45" fmla="*/ 40828 w 145319"/>
              <a:gd name="connsiteY45" fmla="*/ 74406 h 81156"/>
              <a:gd name="connsiteX46" fmla="*/ 40828 w 145319"/>
              <a:gd name="connsiteY46" fmla="*/ 81147 h 81156"/>
              <a:gd name="connsiteX47" fmla="*/ 1406 w 145319"/>
              <a:gd name="connsiteY47" fmla="*/ 81147 h 81156"/>
              <a:gd name="connsiteX48" fmla="*/ 1406 w 145319"/>
              <a:gd name="connsiteY48" fmla="*/ 74406 h 811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45319" h="81156">
                <a:moveTo>
                  <a:pt x="1406" y="74406"/>
                </a:moveTo>
                <a:lnTo>
                  <a:pt x="5625" y="74088"/>
                </a:lnTo>
                <a:cubicBezTo>
                  <a:pt x="10788" y="73780"/>
                  <a:pt x="12194" y="72056"/>
                  <a:pt x="12511"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93"/>
                </a:lnTo>
                <a:lnTo>
                  <a:pt x="29096" y="944"/>
                </a:lnTo>
                <a:lnTo>
                  <a:pt x="29096" y="13791"/>
                </a:lnTo>
                <a:cubicBezTo>
                  <a:pt x="39730" y="2513"/>
                  <a:pt x="49274" y="0"/>
                  <a:pt x="56941" y="0"/>
                </a:cubicBezTo>
                <a:cubicBezTo>
                  <a:pt x="68046" y="0"/>
                  <a:pt x="75867" y="5017"/>
                  <a:pt x="79777" y="14571"/>
                </a:cubicBezTo>
                <a:cubicBezTo>
                  <a:pt x="89784" y="4074"/>
                  <a:pt x="99175" y="0"/>
                  <a:pt x="109182" y="0"/>
                </a:cubicBezTo>
                <a:cubicBezTo>
                  <a:pt x="124515" y="0"/>
                  <a:pt x="133896" y="10025"/>
                  <a:pt x="133896" y="26946"/>
                </a:cubicBezTo>
                <a:lnTo>
                  <a:pt x="133896" y="56088"/>
                </a:lnTo>
                <a:cubicBezTo>
                  <a:pt x="133896" y="61568"/>
                  <a:pt x="133896" y="65642"/>
                  <a:pt x="134214" y="68618"/>
                </a:cubicBezTo>
                <a:cubicBezTo>
                  <a:pt x="134522" y="72065"/>
                  <a:pt x="135938" y="73789"/>
                  <a:pt x="141254" y="74098"/>
                </a:cubicBezTo>
                <a:lnTo>
                  <a:pt x="145319" y="74415"/>
                </a:lnTo>
                <a:lnTo>
                  <a:pt x="145319" y="81156"/>
                </a:lnTo>
                <a:lnTo>
                  <a:pt x="105898" y="81156"/>
                </a:lnTo>
                <a:lnTo>
                  <a:pt x="105898" y="74415"/>
                </a:lnTo>
                <a:lnTo>
                  <a:pt x="109962" y="74098"/>
                </a:lnTo>
                <a:cubicBezTo>
                  <a:pt x="115125" y="73789"/>
                  <a:pt x="116531" y="72065"/>
                  <a:pt x="116849" y="68618"/>
                </a:cubicBezTo>
                <a:cubicBezTo>
                  <a:pt x="117157" y="65642"/>
                  <a:pt x="117157" y="61568"/>
                  <a:pt x="117157" y="56088"/>
                </a:cubicBezTo>
                <a:lnTo>
                  <a:pt x="117157" y="30240"/>
                </a:lnTo>
                <a:cubicBezTo>
                  <a:pt x="117157" y="17710"/>
                  <a:pt x="111840" y="12693"/>
                  <a:pt x="102922" y="12693"/>
                </a:cubicBezTo>
                <a:cubicBezTo>
                  <a:pt x="96816" y="12693"/>
                  <a:pt x="90093" y="15197"/>
                  <a:pt x="81492" y="22247"/>
                </a:cubicBezTo>
                <a:cubicBezTo>
                  <a:pt x="81646" y="23027"/>
                  <a:pt x="81809" y="24751"/>
                  <a:pt x="81809" y="27100"/>
                </a:cubicBezTo>
                <a:lnTo>
                  <a:pt x="81809" y="56079"/>
                </a:lnTo>
                <a:cubicBezTo>
                  <a:pt x="81809" y="61559"/>
                  <a:pt x="81809" y="65633"/>
                  <a:pt x="82118" y="68608"/>
                </a:cubicBezTo>
                <a:cubicBezTo>
                  <a:pt x="82435" y="72056"/>
                  <a:pt x="83678" y="73780"/>
                  <a:pt x="89004" y="74088"/>
                </a:cubicBezTo>
                <a:lnTo>
                  <a:pt x="93069" y="74406"/>
                </a:lnTo>
                <a:lnTo>
                  <a:pt x="93069" y="81147"/>
                </a:lnTo>
                <a:lnTo>
                  <a:pt x="53811" y="81147"/>
                </a:lnTo>
                <a:lnTo>
                  <a:pt x="53811" y="74406"/>
                </a:lnTo>
                <a:lnTo>
                  <a:pt x="57875" y="74088"/>
                </a:lnTo>
                <a:cubicBezTo>
                  <a:pt x="63038" y="73780"/>
                  <a:pt x="64444" y="72056"/>
                  <a:pt x="64762" y="68608"/>
                </a:cubicBezTo>
                <a:cubicBezTo>
                  <a:pt x="65079" y="65633"/>
                  <a:pt x="65079" y="61559"/>
                  <a:pt x="65079" y="56079"/>
                </a:cubicBezTo>
                <a:lnTo>
                  <a:pt x="65079" y="30231"/>
                </a:lnTo>
                <a:cubicBezTo>
                  <a:pt x="65079" y="17855"/>
                  <a:pt x="60071" y="12684"/>
                  <a:pt x="50690" y="12684"/>
                </a:cubicBezTo>
                <a:cubicBezTo>
                  <a:pt x="45682" y="12684"/>
                  <a:pt x="37861" y="14879"/>
                  <a:pt x="29732" y="22237"/>
                </a:cubicBezTo>
                <a:lnTo>
                  <a:pt x="29732" y="56079"/>
                </a:lnTo>
                <a:cubicBezTo>
                  <a:pt x="29732" y="61559"/>
                  <a:pt x="29732" y="65633"/>
                  <a:pt x="30040" y="68608"/>
                </a:cubicBezTo>
                <a:cubicBezTo>
                  <a:pt x="30358" y="72056"/>
                  <a:pt x="31601" y="73780"/>
                  <a:pt x="36763" y="74088"/>
                </a:cubicBezTo>
                <a:lnTo>
                  <a:pt x="40828" y="74406"/>
                </a:lnTo>
                <a:lnTo>
                  <a:pt x="40828" y="81147"/>
                </a:lnTo>
                <a:lnTo>
                  <a:pt x="1406" y="81147"/>
                </a:lnTo>
                <a:lnTo>
                  <a:pt x="1406"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6" name="Freeform: Shape 45">
            <a:extLst>
              <a:ext uri="{FF2B5EF4-FFF2-40B4-BE49-F238E27FC236}">
                <a16:creationId xmlns:a16="http://schemas.microsoft.com/office/drawing/2014/main" id="{2A28BE5A-71E2-3C03-B6BB-73D3899AE62F}"/>
              </a:ext>
            </a:extLst>
          </xdr:cNvPr>
          <xdr:cNvSpPr/>
        </xdr:nvSpPr>
        <xdr:spPr>
          <a:xfrm>
            <a:off x="1463638" y="6587990"/>
            <a:ext cx="86191" cy="120468"/>
          </a:xfrm>
          <a:custGeom>
            <a:avLst/>
            <a:gdLst>
              <a:gd name="connsiteX0" fmla="*/ 41454 w 86191"/>
              <a:gd name="connsiteY0" fmla="*/ 120469 h 120468"/>
              <a:gd name="connsiteX1" fmla="*/ 12829 w 86191"/>
              <a:gd name="connsiteY1" fmla="*/ 115769 h 120468"/>
              <a:gd name="connsiteX2" fmla="*/ 12829 w 86191"/>
              <a:gd name="connsiteY2" fmla="*/ 27881 h 120468"/>
              <a:gd name="connsiteX3" fmla="*/ 12357 w 86191"/>
              <a:gd name="connsiteY3" fmla="*/ 15034 h 120468"/>
              <a:gd name="connsiteX4" fmla="*/ 4536 w 86191"/>
              <a:gd name="connsiteY4" fmla="*/ 9554 h 120468"/>
              <a:gd name="connsiteX5" fmla="*/ 0 w 86191"/>
              <a:gd name="connsiteY5" fmla="*/ 9082 h 120468"/>
              <a:gd name="connsiteX6" fmla="*/ 0 w 86191"/>
              <a:gd name="connsiteY6" fmla="*/ 2350 h 120468"/>
              <a:gd name="connsiteX7" fmla="*/ 29723 w 86191"/>
              <a:gd name="connsiteY7" fmla="*/ 0 h 120468"/>
              <a:gd name="connsiteX8" fmla="*/ 29723 w 86191"/>
              <a:gd name="connsiteY8" fmla="*/ 49193 h 120468"/>
              <a:gd name="connsiteX9" fmla="*/ 55535 w 86191"/>
              <a:gd name="connsiteY9" fmla="*/ 37443 h 120468"/>
              <a:gd name="connsiteX10" fmla="*/ 86192 w 86191"/>
              <a:gd name="connsiteY10" fmla="*/ 75513 h 120468"/>
              <a:gd name="connsiteX11" fmla="*/ 41454 w 86191"/>
              <a:gd name="connsiteY11" fmla="*/ 120469 h 120468"/>
              <a:gd name="connsiteX12" fmla="*/ 49746 w 86191"/>
              <a:gd name="connsiteY12" fmla="*/ 49655 h 120468"/>
              <a:gd name="connsiteX13" fmla="*/ 29723 w 86191"/>
              <a:gd name="connsiteY13" fmla="*/ 58111 h 120468"/>
              <a:gd name="connsiteX14" fmla="*/ 29723 w 86191"/>
              <a:gd name="connsiteY14" fmla="*/ 106832 h 120468"/>
              <a:gd name="connsiteX15" fmla="*/ 43803 w 86191"/>
              <a:gd name="connsiteY15" fmla="*/ 110126 h 120468"/>
              <a:gd name="connsiteX16" fmla="*/ 68518 w 86191"/>
              <a:gd name="connsiteY16" fmla="*/ 78951 h 120468"/>
              <a:gd name="connsiteX17" fmla="*/ 49746 w 86191"/>
              <a:gd name="connsiteY17" fmla="*/ 49655 h 1204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86191" h="120468">
                <a:moveTo>
                  <a:pt x="41454" y="120469"/>
                </a:moveTo>
                <a:cubicBezTo>
                  <a:pt x="34105" y="120469"/>
                  <a:pt x="22056" y="118899"/>
                  <a:pt x="12829" y="115769"/>
                </a:cubicBezTo>
                <a:lnTo>
                  <a:pt x="12829" y="27881"/>
                </a:lnTo>
                <a:cubicBezTo>
                  <a:pt x="12829" y="21611"/>
                  <a:pt x="12829" y="18010"/>
                  <a:pt x="12357" y="15034"/>
                </a:cubicBezTo>
                <a:cubicBezTo>
                  <a:pt x="11885" y="12058"/>
                  <a:pt x="10951" y="10016"/>
                  <a:pt x="4536" y="9554"/>
                </a:cubicBezTo>
                <a:lnTo>
                  <a:pt x="0" y="9082"/>
                </a:lnTo>
                <a:lnTo>
                  <a:pt x="0" y="2350"/>
                </a:lnTo>
                <a:lnTo>
                  <a:pt x="29723" y="0"/>
                </a:lnTo>
                <a:lnTo>
                  <a:pt x="29723" y="49193"/>
                </a:lnTo>
                <a:cubicBezTo>
                  <a:pt x="38478" y="40737"/>
                  <a:pt x="47088" y="37443"/>
                  <a:pt x="55535" y="37443"/>
                </a:cubicBezTo>
                <a:cubicBezTo>
                  <a:pt x="71494" y="37443"/>
                  <a:pt x="86192" y="48567"/>
                  <a:pt x="86192" y="75513"/>
                </a:cubicBezTo>
                <a:cubicBezTo>
                  <a:pt x="86192" y="103239"/>
                  <a:pt x="65859" y="120469"/>
                  <a:pt x="41454" y="120469"/>
                </a:cubicBezTo>
                <a:moveTo>
                  <a:pt x="49746" y="49655"/>
                </a:moveTo>
                <a:cubicBezTo>
                  <a:pt x="43958" y="49655"/>
                  <a:pt x="37861" y="51533"/>
                  <a:pt x="29723" y="58111"/>
                </a:cubicBezTo>
                <a:lnTo>
                  <a:pt x="29723" y="106832"/>
                </a:lnTo>
                <a:cubicBezTo>
                  <a:pt x="35039" y="109182"/>
                  <a:pt x="40356" y="110126"/>
                  <a:pt x="43803" y="110126"/>
                </a:cubicBezTo>
                <a:cubicBezTo>
                  <a:pt x="57721" y="110126"/>
                  <a:pt x="68518" y="99792"/>
                  <a:pt x="68518" y="78951"/>
                </a:cubicBezTo>
                <a:cubicBezTo>
                  <a:pt x="68518" y="57957"/>
                  <a:pt x="60534" y="49655"/>
                  <a:pt x="49746" y="4965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7" name="Freeform: Shape 46">
            <a:extLst>
              <a:ext uri="{FF2B5EF4-FFF2-40B4-BE49-F238E27FC236}">
                <a16:creationId xmlns:a16="http://schemas.microsoft.com/office/drawing/2014/main" id="{225F87CC-2AB9-9BE8-3738-F16856B4F8CB}"/>
              </a:ext>
            </a:extLst>
          </xdr:cNvPr>
          <xdr:cNvSpPr/>
        </xdr:nvSpPr>
        <xdr:spPr>
          <a:xfrm>
            <a:off x="1556870" y="6588770"/>
            <a:ext cx="40981" cy="117810"/>
          </a:xfrm>
          <a:custGeom>
            <a:avLst/>
            <a:gdLst>
              <a:gd name="connsiteX0" fmla="*/ 1406 w 40981"/>
              <a:gd name="connsiteY0" fmla="*/ 111069 h 117810"/>
              <a:gd name="connsiteX1" fmla="*/ 5634 w 40981"/>
              <a:gd name="connsiteY1" fmla="*/ 110752 h 117810"/>
              <a:gd name="connsiteX2" fmla="*/ 12520 w 40981"/>
              <a:gd name="connsiteY2" fmla="*/ 105272 h 117810"/>
              <a:gd name="connsiteX3" fmla="*/ 12829 w 40981"/>
              <a:gd name="connsiteY3" fmla="*/ 92742 h 117810"/>
              <a:gd name="connsiteX4" fmla="*/ 12829 w 40981"/>
              <a:gd name="connsiteY4" fmla="*/ 65487 h 117810"/>
              <a:gd name="connsiteX5" fmla="*/ 12357 w 40981"/>
              <a:gd name="connsiteY5" fmla="*/ 52640 h 117810"/>
              <a:gd name="connsiteX6" fmla="*/ 4536 w 40981"/>
              <a:gd name="connsiteY6" fmla="*/ 47160 h 117810"/>
              <a:gd name="connsiteX7" fmla="*/ 0 w 40981"/>
              <a:gd name="connsiteY7" fmla="*/ 46689 h 117810"/>
              <a:gd name="connsiteX8" fmla="*/ 0 w 40981"/>
              <a:gd name="connsiteY8" fmla="*/ 39948 h 117810"/>
              <a:gd name="connsiteX9" fmla="*/ 29722 w 40981"/>
              <a:gd name="connsiteY9" fmla="*/ 37598 h 117810"/>
              <a:gd name="connsiteX10" fmla="*/ 29722 w 40981"/>
              <a:gd name="connsiteY10" fmla="*/ 92742 h 117810"/>
              <a:gd name="connsiteX11" fmla="*/ 30031 w 40981"/>
              <a:gd name="connsiteY11" fmla="*/ 105272 h 117810"/>
              <a:gd name="connsiteX12" fmla="*/ 36917 w 40981"/>
              <a:gd name="connsiteY12" fmla="*/ 110752 h 117810"/>
              <a:gd name="connsiteX13" fmla="*/ 40982 w 40981"/>
              <a:gd name="connsiteY13" fmla="*/ 111069 h 117810"/>
              <a:gd name="connsiteX14" fmla="*/ 40982 w 40981"/>
              <a:gd name="connsiteY14" fmla="*/ 117810 h 117810"/>
              <a:gd name="connsiteX15" fmla="*/ 1406 w 40981"/>
              <a:gd name="connsiteY15" fmla="*/ 117810 h 117810"/>
              <a:gd name="connsiteX16" fmla="*/ 1406 w 40981"/>
              <a:gd name="connsiteY16" fmla="*/ 111069 h 117810"/>
              <a:gd name="connsiteX17" fmla="*/ 19080 w 40981"/>
              <a:gd name="connsiteY17" fmla="*/ 21149 h 117810"/>
              <a:gd name="connsiteX18" fmla="*/ 7503 w 40981"/>
              <a:gd name="connsiteY18" fmla="*/ 10806 h 117810"/>
              <a:gd name="connsiteX19" fmla="*/ 19706 w 40981"/>
              <a:gd name="connsiteY19" fmla="*/ 0 h 117810"/>
              <a:gd name="connsiteX20" fmla="*/ 31283 w 40981"/>
              <a:gd name="connsiteY20" fmla="*/ 10343 h 117810"/>
              <a:gd name="connsiteX21" fmla="*/ 19080 w 40981"/>
              <a:gd name="connsiteY21" fmla="*/ 21149 h 1178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0981" h="117810">
                <a:moveTo>
                  <a:pt x="1406" y="111069"/>
                </a:moveTo>
                <a:lnTo>
                  <a:pt x="5634" y="110752"/>
                </a:lnTo>
                <a:cubicBezTo>
                  <a:pt x="10797" y="110434"/>
                  <a:pt x="12203" y="108719"/>
                  <a:pt x="12520" y="105272"/>
                </a:cubicBezTo>
                <a:cubicBezTo>
                  <a:pt x="12829" y="102296"/>
                  <a:pt x="12829" y="98222"/>
                  <a:pt x="12829" y="92742"/>
                </a:cubicBezTo>
                <a:lnTo>
                  <a:pt x="12829" y="65487"/>
                </a:lnTo>
                <a:cubicBezTo>
                  <a:pt x="12829" y="59218"/>
                  <a:pt x="12829" y="55616"/>
                  <a:pt x="12357" y="52640"/>
                </a:cubicBezTo>
                <a:cubicBezTo>
                  <a:pt x="11885" y="49664"/>
                  <a:pt x="10951" y="47786"/>
                  <a:pt x="4536" y="47160"/>
                </a:cubicBezTo>
                <a:lnTo>
                  <a:pt x="0" y="46689"/>
                </a:lnTo>
                <a:lnTo>
                  <a:pt x="0" y="39948"/>
                </a:lnTo>
                <a:lnTo>
                  <a:pt x="29722" y="37598"/>
                </a:lnTo>
                <a:lnTo>
                  <a:pt x="29722" y="92742"/>
                </a:lnTo>
                <a:cubicBezTo>
                  <a:pt x="29722" y="98222"/>
                  <a:pt x="29722" y="102296"/>
                  <a:pt x="30031" y="105272"/>
                </a:cubicBezTo>
                <a:cubicBezTo>
                  <a:pt x="30339" y="108719"/>
                  <a:pt x="31591" y="110443"/>
                  <a:pt x="36917" y="110752"/>
                </a:cubicBezTo>
                <a:lnTo>
                  <a:pt x="40982" y="111069"/>
                </a:lnTo>
                <a:lnTo>
                  <a:pt x="40982" y="117810"/>
                </a:lnTo>
                <a:lnTo>
                  <a:pt x="1406" y="117810"/>
                </a:lnTo>
                <a:lnTo>
                  <a:pt x="1406" y="111069"/>
                </a:lnTo>
                <a:close/>
                <a:moveTo>
                  <a:pt x="19080" y="21149"/>
                </a:moveTo>
                <a:cubicBezTo>
                  <a:pt x="11105" y="21149"/>
                  <a:pt x="7503" y="16140"/>
                  <a:pt x="7503" y="10806"/>
                </a:cubicBezTo>
                <a:cubicBezTo>
                  <a:pt x="7503" y="4854"/>
                  <a:pt x="11568" y="0"/>
                  <a:pt x="19706" y="0"/>
                </a:cubicBezTo>
                <a:cubicBezTo>
                  <a:pt x="27681" y="0"/>
                  <a:pt x="31283" y="5171"/>
                  <a:pt x="31283" y="10343"/>
                </a:cubicBezTo>
                <a:cubicBezTo>
                  <a:pt x="31283" y="16295"/>
                  <a:pt x="27055" y="21149"/>
                  <a:pt x="19080" y="21149"/>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8" name="Freeform: Shape 47">
            <a:extLst>
              <a:ext uri="{FF2B5EF4-FFF2-40B4-BE49-F238E27FC236}">
                <a16:creationId xmlns:a16="http://schemas.microsoft.com/office/drawing/2014/main" id="{3CA589C3-8672-8308-8F6E-699C5D785744}"/>
              </a:ext>
            </a:extLst>
          </xdr:cNvPr>
          <xdr:cNvSpPr/>
        </xdr:nvSpPr>
        <xdr:spPr>
          <a:xfrm>
            <a:off x="1605636" y="6625433"/>
            <a:ext cx="93858" cy="81156"/>
          </a:xfrm>
          <a:custGeom>
            <a:avLst/>
            <a:gdLst>
              <a:gd name="connsiteX0" fmla="*/ 54627 w 93858"/>
              <a:gd name="connsiteY0" fmla="*/ 74406 h 81156"/>
              <a:gd name="connsiteX1" fmla="*/ 58692 w 93858"/>
              <a:gd name="connsiteY1" fmla="*/ 74088 h 81156"/>
              <a:gd name="connsiteX2" fmla="*/ 65415 w 93858"/>
              <a:gd name="connsiteY2" fmla="*/ 68608 h 81156"/>
              <a:gd name="connsiteX3" fmla="*/ 65723 w 93858"/>
              <a:gd name="connsiteY3" fmla="*/ 56079 h 81156"/>
              <a:gd name="connsiteX4" fmla="*/ 65723 w 93858"/>
              <a:gd name="connsiteY4" fmla="*/ 30231 h 81156"/>
              <a:gd name="connsiteX5" fmla="*/ 51016 w 93858"/>
              <a:gd name="connsiteY5" fmla="*/ 12684 h 81156"/>
              <a:gd name="connsiteX6" fmla="*/ 29741 w 93858"/>
              <a:gd name="connsiteY6" fmla="*/ 22237 h 81156"/>
              <a:gd name="connsiteX7" fmla="*/ 29741 w 93858"/>
              <a:gd name="connsiteY7" fmla="*/ 56079 h 81156"/>
              <a:gd name="connsiteX8" fmla="*/ 30049 w 93858"/>
              <a:gd name="connsiteY8" fmla="*/ 68608 h 81156"/>
              <a:gd name="connsiteX9" fmla="*/ 36772 w 93858"/>
              <a:gd name="connsiteY9" fmla="*/ 74088 h 81156"/>
              <a:gd name="connsiteX10" fmla="*/ 40837 w 93858"/>
              <a:gd name="connsiteY10" fmla="*/ 74406 h 81156"/>
              <a:gd name="connsiteX11" fmla="*/ 40837 w 93858"/>
              <a:gd name="connsiteY11" fmla="*/ 81147 h 81156"/>
              <a:gd name="connsiteX12" fmla="*/ 1415 w 93858"/>
              <a:gd name="connsiteY12" fmla="*/ 81147 h 81156"/>
              <a:gd name="connsiteX13" fmla="*/ 1415 w 93858"/>
              <a:gd name="connsiteY13" fmla="*/ 74406 h 81156"/>
              <a:gd name="connsiteX14" fmla="*/ 5634 w 93858"/>
              <a:gd name="connsiteY14" fmla="*/ 74088 h 81156"/>
              <a:gd name="connsiteX15" fmla="*/ 12520 w 93858"/>
              <a:gd name="connsiteY15" fmla="*/ 68608 h 81156"/>
              <a:gd name="connsiteX16" fmla="*/ 12829 w 93858"/>
              <a:gd name="connsiteY16" fmla="*/ 56079 h 81156"/>
              <a:gd name="connsiteX17" fmla="*/ 12829 w 93858"/>
              <a:gd name="connsiteY17" fmla="*/ 28824 h 81156"/>
              <a:gd name="connsiteX18" fmla="*/ 12357 w 93858"/>
              <a:gd name="connsiteY18" fmla="*/ 15977 h 81156"/>
              <a:gd name="connsiteX19" fmla="*/ 4536 w 93858"/>
              <a:gd name="connsiteY19" fmla="*/ 10497 h 81156"/>
              <a:gd name="connsiteX20" fmla="*/ 0 w 93858"/>
              <a:gd name="connsiteY20" fmla="*/ 10025 h 81156"/>
              <a:gd name="connsiteX21" fmla="*/ 0 w 93858"/>
              <a:gd name="connsiteY21" fmla="*/ 3293 h 81156"/>
              <a:gd name="connsiteX22" fmla="*/ 29096 w 93858"/>
              <a:gd name="connsiteY22" fmla="*/ 944 h 81156"/>
              <a:gd name="connsiteX23" fmla="*/ 29096 w 93858"/>
              <a:gd name="connsiteY23" fmla="*/ 13791 h 81156"/>
              <a:gd name="connsiteX24" fmla="*/ 57413 w 93858"/>
              <a:gd name="connsiteY24" fmla="*/ 0 h 81156"/>
              <a:gd name="connsiteX25" fmla="*/ 82599 w 93858"/>
              <a:gd name="connsiteY25" fmla="*/ 27418 h 81156"/>
              <a:gd name="connsiteX26" fmla="*/ 82599 w 93858"/>
              <a:gd name="connsiteY26" fmla="*/ 56088 h 81156"/>
              <a:gd name="connsiteX27" fmla="*/ 82907 w 93858"/>
              <a:gd name="connsiteY27" fmla="*/ 68618 h 81156"/>
              <a:gd name="connsiteX28" fmla="*/ 89793 w 93858"/>
              <a:gd name="connsiteY28" fmla="*/ 74098 h 81156"/>
              <a:gd name="connsiteX29" fmla="*/ 93858 w 93858"/>
              <a:gd name="connsiteY29" fmla="*/ 74415 h 81156"/>
              <a:gd name="connsiteX30" fmla="*/ 93858 w 93858"/>
              <a:gd name="connsiteY30" fmla="*/ 81156 h 81156"/>
              <a:gd name="connsiteX31" fmla="*/ 54600 w 93858"/>
              <a:gd name="connsiteY31" fmla="*/ 81156 h 81156"/>
              <a:gd name="connsiteX32" fmla="*/ 54600 w 93858"/>
              <a:gd name="connsiteY32" fmla="*/ 74406 h 811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93858" h="81156">
                <a:moveTo>
                  <a:pt x="54627" y="74406"/>
                </a:moveTo>
                <a:lnTo>
                  <a:pt x="58692" y="74088"/>
                </a:lnTo>
                <a:cubicBezTo>
                  <a:pt x="63700" y="73780"/>
                  <a:pt x="65106" y="72056"/>
                  <a:pt x="65415" y="68608"/>
                </a:cubicBezTo>
                <a:cubicBezTo>
                  <a:pt x="65723" y="65633"/>
                  <a:pt x="65723" y="61559"/>
                  <a:pt x="65723" y="56079"/>
                </a:cubicBezTo>
                <a:lnTo>
                  <a:pt x="65723" y="30231"/>
                </a:lnTo>
                <a:cubicBezTo>
                  <a:pt x="65723" y="17855"/>
                  <a:pt x="60407" y="12684"/>
                  <a:pt x="51016" y="12684"/>
                </a:cubicBezTo>
                <a:cubicBezTo>
                  <a:pt x="45854" y="12684"/>
                  <a:pt x="37879" y="14879"/>
                  <a:pt x="29741" y="22237"/>
                </a:cubicBezTo>
                <a:lnTo>
                  <a:pt x="29741" y="56079"/>
                </a:lnTo>
                <a:cubicBezTo>
                  <a:pt x="29741" y="61559"/>
                  <a:pt x="29741" y="65633"/>
                  <a:pt x="30049" y="68608"/>
                </a:cubicBezTo>
                <a:cubicBezTo>
                  <a:pt x="30358" y="72056"/>
                  <a:pt x="31610" y="73780"/>
                  <a:pt x="36772" y="74088"/>
                </a:cubicBezTo>
                <a:lnTo>
                  <a:pt x="40837" y="74406"/>
                </a:lnTo>
                <a:lnTo>
                  <a:pt x="40837" y="81147"/>
                </a:lnTo>
                <a:lnTo>
                  <a:pt x="1415" y="81147"/>
                </a:lnTo>
                <a:lnTo>
                  <a:pt x="1415" y="74406"/>
                </a:lnTo>
                <a:lnTo>
                  <a:pt x="5634" y="74088"/>
                </a:lnTo>
                <a:cubicBezTo>
                  <a:pt x="10797" y="73780"/>
                  <a:pt x="12203" y="72056"/>
                  <a:pt x="12520"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93"/>
                </a:lnTo>
                <a:lnTo>
                  <a:pt x="29096" y="944"/>
                </a:lnTo>
                <a:lnTo>
                  <a:pt x="29096" y="13791"/>
                </a:lnTo>
                <a:cubicBezTo>
                  <a:pt x="39730" y="2513"/>
                  <a:pt x="49274" y="0"/>
                  <a:pt x="57413" y="0"/>
                </a:cubicBezTo>
                <a:cubicBezTo>
                  <a:pt x="73054" y="0"/>
                  <a:pt x="82599" y="10025"/>
                  <a:pt x="82599" y="27418"/>
                </a:cubicBezTo>
                <a:lnTo>
                  <a:pt x="82599" y="56088"/>
                </a:lnTo>
                <a:cubicBezTo>
                  <a:pt x="82599" y="61568"/>
                  <a:pt x="82599" y="65642"/>
                  <a:pt x="82907" y="68618"/>
                </a:cubicBezTo>
                <a:cubicBezTo>
                  <a:pt x="83216" y="72065"/>
                  <a:pt x="84468" y="73789"/>
                  <a:pt x="89793" y="74098"/>
                </a:cubicBezTo>
                <a:lnTo>
                  <a:pt x="93858" y="74415"/>
                </a:lnTo>
                <a:lnTo>
                  <a:pt x="93858" y="81156"/>
                </a:lnTo>
                <a:lnTo>
                  <a:pt x="54600" y="81156"/>
                </a:lnTo>
                <a:lnTo>
                  <a:pt x="54600"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9" name="Freeform: Shape 48">
            <a:extLst>
              <a:ext uri="{FF2B5EF4-FFF2-40B4-BE49-F238E27FC236}">
                <a16:creationId xmlns:a16="http://schemas.microsoft.com/office/drawing/2014/main" id="{334B4358-2EC5-382C-E73F-C6E131EBBB72}"/>
              </a:ext>
            </a:extLst>
          </xdr:cNvPr>
          <xdr:cNvSpPr/>
        </xdr:nvSpPr>
        <xdr:spPr>
          <a:xfrm>
            <a:off x="1705945" y="6625424"/>
            <a:ext cx="73208" cy="82870"/>
          </a:xfrm>
          <a:custGeom>
            <a:avLst/>
            <a:gdLst>
              <a:gd name="connsiteX0" fmla="*/ 0 w 73208"/>
              <a:gd name="connsiteY0" fmla="*/ 63292 h 82870"/>
              <a:gd name="connsiteX1" fmla="*/ 12049 w 73208"/>
              <a:gd name="connsiteY1" fmla="*/ 44647 h 82870"/>
              <a:gd name="connsiteX2" fmla="*/ 44901 w 73208"/>
              <a:gd name="connsiteY2" fmla="*/ 34776 h 82870"/>
              <a:gd name="connsiteX3" fmla="*/ 44901 w 73208"/>
              <a:gd name="connsiteY3" fmla="*/ 31492 h 82870"/>
              <a:gd name="connsiteX4" fmla="*/ 26438 w 73208"/>
              <a:gd name="connsiteY4" fmla="*/ 12067 h 82870"/>
              <a:gd name="connsiteX5" fmla="*/ 5788 w 73208"/>
              <a:gd name="connsiteY5" fmla="*/ 15823 h 82870"/>
              <a:gd name="connsiteX6" fmla="*/ 4854 w 73208"/>
              <a:gd name="connsiteY6" fmla="*/ 8773 h 82870"/>
              <a:gd name="connsiteX7" fmla="*/ 32072 w 73208"/>
              <a:gd name="connsiteY7" fmla="*/ 0 h 82870"/>
              <a:gd name="connsiteX8" fmla="*/ 61632 w 73208"/>
              <a:gd name="connsiteY8" fmla="*/ 29142 h 82870"/>
              <a:gd name="connsiteX9" fmla="*/ 61323 w 73208"/>
              <a:gd name="connsiteY9" fmla="*/ 65642 h 82870"/>
              <a:gd name="connsiteX10" fmla="*/ 69298 w 73208"/>
              <a:gd name="connsiteY10" fmla="*/ 73789 h 82870"/>
              <a:gd name="connsiteX11" fmla="*/ 73208 w 73208"/>
              <a:gd name="connsiteY11" fmla="*/ 73471 h 82870"/>
              <a:gd name="connsiteX12" fmla="*/ 73208 w 73208"/>
              <a:gd name="connsiteY12" fmla="*/ 79741 h 82870"/>
              <a:gd name="connsiteX13" fmla="*/ 58347 w 73208"/>
              <a:gd name="connsiteY13" fmla="*/ 82717 h 82870"/>
              <a:gd name="connsiteX14" fmla="*/ 45836 w 73208"/>
              <a:gd name="connsiteY14" fmla="*/ 71593 h 82870"/>
              <a:gd name="connsiteX15" fmla="*/ 22219 w 73208"/>
              <a:gd name="connsiteY15" fmla="*/ 82871 h 82870"/>
              <a:gd name="connsiteX16" fmla="*/ 0 w 73208"/>
              <a:gd name="connsiteY16" fmla="*/ 63292 h 82870"/>
              <a:gd name="connsiteX17" fmla="*/ 44892 w 73208"/>
              <a:gd name="connsiteY17" fmla="*/ 63918 h 82870"/>
              <a:gd name="connsiteX18" fmla="*/ 44892 w 73208"/>
              <a:gd name="connsiteY18" fmla="*/ 45119 h 82870"/>
              <a:gd name="connsiteX19" fmla="*/ 22364 w 73208"/>
              <a:gd name="connsiteY19" fmla="*/ 49510 h 82870"/>
              <a:gd name="connsiteX20" fmla="*/ 16268 w 73208"/>
              <a:gd name="connsiteY20" fmla="*/ 59853 h 82870"/>
              <a:gd name="connsiteX21" fmla="*/ 28316 w 73208"/>
              <a:gd name="connsiteY21" fmla="*/ 71757 h 82870"/>
              <a:gd name="connsiteX22" fmla="*/ 44892 w 73208"/>
              <a:gd name="connsiteY22" fmla="*/ 63918 h 828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73208" h="82870">
                <a:moveTo>
                  <a:pt x="0" y="63292"/>
                </a:moveTo>
                <a:cubicBezTo>
                  <a:pt x="0" y="55770"/>
                  <a:pt x="3130" y="49510"/>
                  <a:pt x="12049" y="44647"/>
                </a:cubicBezTo>
                <a:cubicBezTo>
                  <a:pt x="20178" y="40265"/>
                  <a:pt x="29097" y="37598"/>
                  <a:pt x="44901" y="34776"/>
                </a:cubicBezTo>
                <a:lnTo>
                  <a:pt x="44901" y="31492"/>
                </a:lnTo>
                <a:cubicBezTo>
                  <a:pt x="44901" y="17864"/>
                  <a:pt x="39113" y="12067"/>
                  <a:pt x="26438" y="12067"/>
                </a:cubicBezTo>
                <a:cubicBezTo>
                  <a:pt x="20495" y="12067"/>
                  <a:pt x="13301" y="13165"/>
                  <a:pt x="5788" y="15823"/>
                </a:cubicBezTo>
                <a:lnTo>
                  <a:pt x="4854" y="8773"/>
                </a:lnTo>
                <a:cubicBezTo>
                  <a:pt x="11894" y="3130"/>
                  <a:pt x="22056" y="0"/>
                  <a:pt x="32072" y="0"/>
                </a:cubicBezTo>
                <a:cubicBezTo>
                  <a:pt x="52568" y="0"/>
                  <a:pt x="61632" y="10806"/>
                  <a:pt x="61632" y="29142"/>
                </a:cubicBezTo>
                <a:cubicBezTo>
                  <a:pt x="61632" y="43241"/>
                  <a:pt x="61323" y="52486"/>
                  <a:pt x="61323" y="65642"/>
                </a:cubicBezTo>
                <a:cubicBezTo>
                  <a:pt x="61323" y="71285"/>
                  <a:pt x="63355" y="73789"/>
                  <a:pt x="69298" y="73789"/>
                </a:cubicBezTo>
                <a:cubicBezTo>
                  <a:pt x="70396" y="73789"/>
                  <a:pt x="71330" y="73789"/>
                  <a:pt x="73208" y="73471"/>
                </a:cubicBezTo>
                <a:lnTo>
                  <a:pt x="73208" y="79741"/>
                </a:lnTo>
                <a:cubicBezTo>
                  <a:pt x="67892" y="82091"/>
                  <a:pt x="62729" y="82717"/>
                  <a:pt x="58347" y="82717"/>
                </a:cubicBezTo>
                <a:cubicBezTo>
                  <a:pt x="52713" y="82717"/>
                  <a:pt x="46925" y="80993"/>
                  <a:pt x="45836" y="71593"/>
                </a:cubicBezTo>
                <a:cubicBezTo>
                  <a:pt x="39739" y="78489"/>
                  <a:pt x="31446" y="82871"/>
                  <a:pt x="22219" y="82871"/>
                </a:cubicBezTo>
                <a:cubicBezTo>
                  <a:pt x="9381" y="82880"/>
                  <a:pt x="0" y="74887"/>
                  <a:pt x="0" y="63292"/>
                </a:cubicBezTo>
                <a:moveTo>
                  <a:pt x="44892" y="63918"/>
                </a:moveTo>
                <a:lnTo>
                  <a:pt x="44892" y="45119"/>
                </a:lnTo>
                <a:cubicBezTo>
                  <a:pt x="31755" y="46525"/>
                  <a:pt x="26429" y="47469"/>
                  <a:pt x="22364" y="49510"/>
                </a:cubicBezTo>
                <a:cubicBezTo>
                  <a:pt x="18300" y="51543"/>
                  <a:pt x="16268" y="55154"/>
                  <a:pt x="16268" y="59853"/>
                </a:cubicBezTo>
                <a:cubicBezTo>
                  <a:pt x="16268" y="67529"/>
                  <a:pt x="22056" y="71757"/>
                  <a:pt x="28316" y="71757"/>
                </a:cubicBezTo>
                <a:cubicBezTo>
                  <a:pt x="33470" y="71757"/>
                  <a:pt x="39412" y="69407"/>
                  <a:pt x="44892" y="63918"/>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0" name="Freeform: Shape 49">
            <a:extLst>
              <a:ext uri="{FF2B5EF4-FFF2-40B4-BE49-F238E27FC236}">
                <a16:creationId xmlns:a16="http://schemas.microsoft.com/office/drawing/2014/main" id="{234AE49D-1794-2AA1-6D99-1BA7E82A5346}"/>
              </a:ext>
            </a:extLst>
          </xdr:cNvPr>
          <xdr:cNvSpPr/>
        </xdr:nvSpPr>
        <xdr:spPr>
          <a:xfrm>
            <a:off x="1779144" y="6608522"/>
            <a:ext cx="56623" cy="99945"/>
          </a:xfrm>
          <a:custGeom>
            <a:avLst/>
            <a:gdLst>
              <a:gd name="connsiteX0" fmla="*/ 12357 w 56623"/>
              <a:gd name="connsiteY0" fmla="*/ 77382 h 99945"/>
              <a:gd name="connsiteX1" fmla="*/ 12357 w 56623"/>
              <a:gd name="connsiteY1" fmla="*/ 29287 h 99945"/>
              <a:gd name="connsiteX2" fmla="*/ 0 w 56623"/>
              <a:gd name="connsiteY2" fmla="*/ 29287 h 99945"/>
              <a:gd name="connsiteX3" fmla="*/ 0 w 56623"/>
              <a:gd name="connsiteY3" fmla="*/ 22083 h 99945"/>
              <a:gd name="connsiteX4" fmla="*/ 13137 w 56623"/>
              <a:gd name="connsiteY4" fmla="*/ 18953 h 99945"/>
              <a:gd name="connsiteX5" fmla="*/ 17828 w 56623"/>
              <a:gd name="connsiteY5" fmla="*/ 0 h 99945"/>
              <a:gd name="connsiteX6" fmla="*/ 29251 w 56623"/>
              <a:gd name="connsiteY6" fmla="*/ 0 h 99945"/>
              <a:gd name="connsiteX7" fmla="*/ 29251 w 56623"/>
              <a:gd name="connsiteY7" fmla="*/ 20205 h 99945"/>
              <a:gd name="connsiteX8" fmla="*/ 54745 w 56623"/>
              <a:gd name="connsiteY8" fmla="*/ 20205 h 99945"/>
              <a:gd name="connsiteX9" fmla="*/ 54745 w 56623"/>
              <a:gd name="connsiteY9" fmla="*/ 29287 h 99945"/>
              <a:gd name="connsiteX10" fmla="*/ 29251 w 56623"/>
              <a:gd name="connsiteY10" fmla="*/ 29287 h 99945"/>
              <a:gd name="connsiteX11" fmla="*/ 29251 w 56623"/>
              <a:gd name="connsiteY11" fmla="*/ 75186 h 99945"/>
              <a:gd name="connsiteX12" fmla="*/ 42388 w 56623"/>
              <a:gd name="connsiteY12" fmla="*/ 88342 h 99945"/>
              <a:gd name="connsiteX13" fmla="*/ 55843 w 56623"/>
              <a:gd name="connsiteY13" fmla="*/ 85683 h 99945"/>
              <a:gd name="connsiteX14" fmla="*/ 56623 w 56623"/>
              <a:gd name="connsiteY14" fmla="*/ 93051 h 99945"/>
              <a:gd name="connsiteX15" fmla="*/ 34259 w 56623"/>
              <a:gd name="connsiteY15" fmla="*/ 99946 h 99945"/>
              <a:gd name="connsiteX16" fmla="*/ 12357 w 56623"/>
              <a:gd name="connsiteY16" fmla="*/ 77382 h 999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623" h="99945">
                <a:moveTo>
                  <a:pt x="12357" y="77382"/>
                </a:moveTo>
                <a:lnTo>
                  <a:pt x="12357" y="29287"/>
                </a:lnTo>
                <a:lnTo>
                  <a:pt x="0" y="29287"/>
                </a:lnTo>
                <a:lnTo>
                  <a:pt x="0" y="22083"/>
                </a:lnTo>
                <a:lnTo>
                  <a:pt x="13137" y="18953"/>
                </a:lnTo>
                <a:lnTo>
                  <a:pt x="17828" y="0"/>
                </a:lnTo>
                <a:lnTo>
                  <a:pt x="29251" y="0"/>
                </a:lnTo>
                <a:lnTo>
                  <a:pt x="29251" y="20205"/>
                </a:lnTo>
                <a:lnTo>
                  <a:pt x="54745" y="20205"/>
                </a:lnTo>
                <a:lnTo>
                  <a:pt x="54745" y="29287"/>
                </a:lnTo>
                <a:lnTo>
                  <a:pt x="29251" y="29287"/>
                </a:lnTo>
                <a:lnTo>
                  <a:pt x="29251" y="75186"/>
                </a:lnTo>
                <a:cubicBezTo>
                  <a:pt x="29251" y="84431"/>
                  <a:pt x="33633" y="88342"/>
                  <a:pt x="42388" y="88342"/>
                </a:cubicBezTo>
                <a:cubicBezTo>
                  <a:pt x="45518" y="88342"/>
                  <a:pt x="50517" y="87562"/>
                  <a:pt x="55843" y="85683"/>
                </a:cubicBezTo>
                <a:lnTo>
                  <a:pt x="56623" y="93051"/>
                </a:lnTo>
                <a:cubicBezTo>
                  <a:pt x="49583" y="97750"/>
                  <a:pt x="41454" y="99946"/>
                  <a:pt x="34259" y="99946"/>
                </a:cubicBezTo>
                <a:cubicBezTo>
                  <a:pt x="23000" y="99937"/>
                  <a:pt x="12357" y="93985"/>
                  <a:pt x="12357" y="77382"/>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1" name="Freeform: Shape 50">
            <a:extLst>
              <a:ext uri="{FF2B5EF4-FFF2-40B4-BE49-F238E27FC236}">
                <a16:creationId xmlns:a16="http://schemas.microsoft.com/office/drawing/2014/main" id="{789E6039-669F-85E9-B9E6-0A57868EAAEA}"/>
              </a:ext>
            </a:extLst>
          </xdr:cNvPr>
          <xdr:cNvSpPr/>
        </xdr:nvSpPr>
        <xdr:spPr>
          <a:xfrm>
            <a:off x="1843906" y="6588770"/>
            <a:ext cx="40981" cy="117810"/>
          </a:xfrm>
          <a:custGeom>
            <a:avLst/>
            <a:gdLst>
              <a:gd name="connsiteX0" fmla="*/ 1406 w 40981"/>
              <a:gd name="connsiteY0" fmla="*/ 111069 h 117810"/>
              <a:gd name="connsiteX1" fmla="*/ 5634 w 40981"/>
              <a:gd name="connsiteY1" fmla="*/ 110752 h 117810"/>
              <a:gd name="connsiteX2" fmla="*/ 12520 w 40981"/>
              <a:gd name="connsiteY2" fmla="*/ 105272 h 117810"/>
              <a:gd name="connsiteX3" fmla="*/ 12829 w 40981"/>
              <a:gd name="connsiteY3" fmla="*/ 92742 h 117810"/>
              <a:gd name="connsiteX4" fmla="*/ 12829 w 40981"/>
              <a:gd name="connsiteY4" fmla="*/ 65487 h 117810"/>
              <a:gd name="connsiteX5" fmla="*/ 12357 w 40981"/>
              <a:gd name="connsiteY5" fmla="*/ 52640 h 117810"/>
              <a:gd name="connsiteX6" fmla="*/ 4536 w 40981"/>
              <a:gd name="connsiteY6" fmla="*/ 47160 h 117810"/>
              <a:gd name="connsiteX7" fmla="*/ 0 w 40981"/>
              <a:gd name="connsiteY7" fmla="*/ 46689 h 117810"/>
              <a:gd name="connsiteX8" fmla="*/ 0 w 40981"/>
              <a:gd name="connsiteY8" fmla="*/ 39948 h 117810"/>
              <a:gd name="connsiteX9" fmla="*/ 29723 w 40981"/>
              <a:gd name="connsiteY9" fmla="*/ 37598 h 117810"/>
              <a:gd name="connsiteX10" fmla="*/ 29723 w 40981"/>
              <a:gd name="connsiteY10" fmla="*/ 92742 h 117810"/>
              <a:gd name="connsiteX11" fmla="*/ 30031 w 40981"/>
              <a:gd name="connsiteY11" fmla="*/ 105272 h 117810"/>
              <a:gd name="connsiteX12" fmla="*/ 36917 w 40981"/>
              <a:gd name="connsiteY12" fmla="*/ 110752 h 117810"/>
              <a:gd name="connsiteX13" fmla="*/ 40982 w 40981"/>
              <a:gd name="connsiteY13" fmla="*/ 111069 h 117810"/>
              <a:gd name="connsiteX14" fmla="*/ 40982 w 40981"/>
              <a:gd name="connsiteY14" fmla="*/ 117810 h 117810"/>
              <a:gd name="connsiteX15" fmla="*/ 1406 w 40981"/>
              <a:gd name="connsiteY15" fmla="*/ 117810 h 117810"/>
              <a:gd name="connsiteX16" fmla="*/ 1406 w 40981"/>
              <a:gd name="connsiteY16" fmla="*/ 111069 h 117810"/>
              <a:gd name="connsiteX17" fmla="*/ 19089 w 40981"/>
              <a:gd name="connsiteY17" fmla="*/ 21149 h 117810"/>
              <a:gd name="connsiteX18" fmla="*/ 7512 w 40981"/>
              <a:gd name="connsiteY18" fmla="*/ 10806 h 117810"/>
              <a:gd name="connsiteX19" fmla="*/ 19715 w 40981"/>
              <a:gd name="connsiteY19" fmla="*/ 0 h 117810"/>
              <a:gd name="connsiteX20" fmla="*/ 31292 w 40981"/>
              <a:gd name="connsiteY20" fmla="*/ 10343 h 117810"/>
              <a:gd name="connsiteX21" fmla="*/ 19089 w 40981"/>
              <a:gd name="connsiteY21" fmla="*/ 21149 h 1178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0981" h="117810">
                <a:moveTo>
                  <a:pt x="1406" y="111069"/>
                </a:moveTo>
                <a:lnTo>
                  <a:pt x="5634" y="110752"/>
                </a:lnTo>
                <a:cubicBezTo>
                  <a:pt x="10797" y="110434"/>
                  <a:pt x="12203" y="108719"/>
                  <a:pt x="12520" y="105272"/>
                </a:cubicBezTo>
                <a:cubicBezTo>
                  <a:pt x="12829" y="102296"/>
                  <a:pt x="12829" y="98222"/>
                  <a:pt x="12829" y="92742"/>
                </a:cubicBezTo>
                <a:lnTo>
                  <a:pt x="12829" y="65487"/>
                </a:lnTo>
                <a:cubicBezTo>
                  <a:pt x="12829" y="59218"/>
                  <a:pt x="12829" y="55616"/>
                  <a:pt x="12357" y="52640"/>
                </a:cubicBezTo>
                <a:cubicBezTo>
                  <a:pt x="11885" y="49664"/>
                  <a:pt x="10951" y="47786"/>
                  <a:pt x="4536" y="47160"/>
                </a:cubicBezTo>
                <a:lnTo>
                  <a:pt x="0" y="46689"/>
                </a:lnTo>
                <a:lnTo>
                  <a:pt x="0" y="39948"/>
                </a:lnTo>
                <a:lnTo>
                  <a:pt x="29723" y="37598"/>
                </a:lnTo>
                <a:lnTo>
                  <a:pt x="29723" y="92742"/>
                </a:lnTo>
                <a:cubicBezTo>
                  <a:pt x="29723" y="98222"/>
                  <a:pt x="29723" y="102296"/>
                  <a:pt x="30031" y="105272"/>
                </a:cubicBezTo>
                <a:cubicBezTo>
                  <a:pt x="30339" y="108719"/>
                  <a:pt x="31591" y="110443"/>
                  <a:pt x="36917" y="110752"/>
                </a:cubicBezTo>
                <a:lnTo>
                  <a:pt x="40982" y="111069"/>
                </a:lnTo>
                <a:lnTo>
                  <a:pt x="40982" y="117810"/>
                </a:lnTo>
                <a:lnTo>
                  <a:pt x="1406" y="117810"/>
                </a:lnTo>
                <a:lnTo>
                  <a:pt x="1406" y="111069"/>
                </a:lnTo>
                <a:close/>
                <a:moveTo>
                  <a:pt x="19089" y="21149"/>
                </a:moveTo>
                <a:cubicBezTo>
                  <a:pt x="11114" y="21149"/>
                  <a:pt x="7512" y="16140"/>
                  <a:pt x="7512" y="10806"/>
                </a:cubicBezTo>
                <a:cubicBezTo>
                  <a:pt x="7512" y="4854"/>
                  <a:pt x="11577" y="0"/>
                  <a:pt x="19715" y="0"/>
                </a:cubicBezTo>
                <a:cubicBezTo>
                  <a:pt x="27690" y="0"/>
                  <a:pt x="31292" y="5171"/>
                  <a:pt x="31292" y="10343"/>
                </a:cubicBezTo>
                <a:cubicBezTo>
                  <a:pt x="31283" y="16295"/>
                  <a:pt x="27064" y="21149"/>
                  <a:pt x="19089" y="21149"/>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2" name="Freeform: Shape 51">
            <a:extLst>
              <a:ext uri="{FF2B5EF4-FFF2-40B4-BE49-F238E27FC236}">
                <a16:creationId xmlns:a16="http://schemas.microsoft.com/office/drawing/2014/main" id="{7E580B7B-1DF7-FFEA-FDC0-F67D56668339}"/>
              </a:ext>
            </a:extLst>
          </xdr:cNvPr>
          <xdr:cNvSpPr/>
        </xdr:nvSpPr>
        <xdr:spPr>
          <a:xfrm>
            <a:off x="1889107" y="6625424"/>
            <a:ext cx="78053" cy="83034"/>
          </a:xfrm>
          <a:custGeom>
            <a:avLst/>
            <a:gdLst>
              <a:gd name="connsiteX0" fmla="*/ 37543 w 78053"/>
              <a:gd name="connsiteY0" fmla="*/ 83034 h 83034"/>
              <a:gd name="connsiteX1" fmla="*/ 0 w 78053"/>
              <a:gd name="connsiteY1" fmla="*/ 42143 h 83034"/>
              <a:gd name="connsiteX2" fmla="*/ 40828 w 78053"/>
              <a:gd name="connsiteY2" fmla="*/ 0 h 83034"/>
              <a:gd name="connsiteX3" fmla="*/ 78053 w 78053"/>
              <a:gd name="connsiteY3" fmla="*/ 39167 h 83034"/>
              <a:gd name="connsiteX4" fmla="*/ 37543 w 78053"/>
              <a:gd name="connsiteY4" fmla="*/ 83034 h 83034"/>
              <a:gd name="connsiteX5" fmla="*/ 37543 w 78053"/>
              <a:gd name="connsiteY5" fmla="*/ 10497 h 83034"/>
              <a:gd name="connsiteX6" fmla="*/ 17365 w 78053"/>
              <a:gd name="connsiteY6" fmla="*/ 39639 h 83034"/>
              <a:gd name="connsiteX7" fmla="*/ 38487 w 78053"/>
              <a:gd name="connsiteY7" fmla="*/ 72537 h 83034"/>
              <a:gd name="connsiteX8" fmla="*/ 39739 w 78053"/>
              <a:gd name="connsiteY8" fmla="*/ 72537 h 83034"/>
              <a:gd name="connsiteX9" fmla="*/ 60389 w 78053"/>
              <a:gd name="connsiteY9" fmla="*/ 42306 h 83034"/>
              <a:gd name="connsiteX10" fmla="*/ 37543 w 78053"/>
              <a:gd name="connsiteY10" fmla="*/ 10497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78053" h="83034">
                <a:moveTo>
                  <a:pt x="37543" y="83034"/>
                </a:moveTo>
                <a:cubicBezTo>
                  <a:pt x="16113" y="83034"/>
                  <a:pt x="0" y="67683"/>
                  <a:pt x="0" y="42143"/>
                </a:cubicBezTo>
                <a:cubicBezTo>
                  <a:pt x="0" y="15043"/>
                  <a:pt x="17365" y="0"/>
                  <a:pt x="40828" y="0"/>
                </a:cubicBezTo>
                <a:cubicBezTo>
                  <a:pt x="63664" y="0"/>
                  <a:pt x="78053" y="13945"/>
                  <a:pt x="78053" y="39167"/>
                </a:cubicBezTo>
                <a:cubicBezTo>
                  <a:pt x="78062" y="68463"/>
                  <a:pt x="57885" y="83034"/>
                  <a:pt x="37543" y="83034"/>
                </a:cubicBezTo>
                <a:moveTo>
                  <a:pt x="37543" y="10497"/>
                </a:moveTo>
                <a:cubicBezTo>
                  <a:pt x="25186" y="10497"/>
                  <a:pt x="17365" y="18645"/>
                  <a:pt x="17365" y="39639"/>
                </a:cubicBezTo>
                <a:cubicBezTo>
                  <a:pt x="17365" y="59536"/>
                  <a:pt x="26747" y="72537"/>
                  <a:pt x="38487" y="72537"/>
                </a:cubicBezTo>
                <a:lnTo>
                  <a:pt x="39739" y="72537"/>
                </a:lnTo>
                <a:cubicBezTo>
                  <a:pt x="50535" y="72537"/>
                  <a:pt x="60389" y="62983"/>
                  <a:pt x="60389" y="42306"/>
                </a:cubicBezTo>
                <a:cubicBezTo>
                  <a:pt x="60389" y="21466"/>
                  <a:pt x="52096" y="10497"/>
                  <a:pt x="37543" y="10497"/>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3" name="Freeform: Shape 52">
            <a:extLst>
              <a:ext uri="{FF2B5EF4-FFF2-40B4-BE49-F238E27FC236}">
                <a16:creationId xmlns:a16="http://schemas.microsoft.com/office/drawing/2014/main" id="{AB2F38B2-1950-C3CB-20A4-BC2601175722}"/>
              </a:ext>
            </a:extLst>
          </xdr:cNvPr>
          <xdr:cNvSpPr/>
        </xdr:nvSpPr>
        <xdr:spPr>
          <a:xfrm>
            <a:off x="1971043" y="6625433"/>
            <a:ext cx="93858" cy="81156"/>
          </a:xfrm>
          <a:custGeom>
            <a:avLst/>
            <a:gdLst>
              <a:gd name="connsiteX0" fmla="*/ 54627 w 93858"/>
              <a:gd name="connsiteY0" fmla="*/ 74406 h 81156"/>
              <a:gd name="connsiteX1" fmla="*/ 58692 w 93858"/>
              <a:gd name="connsiteY1" fmla="*/ 74088 h 81156"/>
              <a:gd name="connsiteX2" fmla="*/ 65415 w 93858"/>
              <a:gd name="connsiteY2" fmla="*/ 68608 h 81156"/>
              <a:gd name="connsiteX3" fmla="*/ 65723 w 93858"/>
              <a:gd name="connsiteY3" fmla="*/ 56079 h 81156"/>
              <a:gd name="connsiteX4" fmla="*/ 65723 w 93858"/>
              <a:gd name="connsiteY4" fmla="*/ 30231 h 81156"/>
              <a:gd name="connsiteX5" fmla="*/ 51016 w 93858"/>
              <a:gd name="connsiteY5" fmla="*/ 12684 h 81156"/>
              <a:gd name="connsiteX6" fmla="*/ 29741 w 93858"/>
              <a:gd name="connsiteY6" fmla="*/ 22237 h 81156"/>
              <a:gd name="connsiteX7" fmla="*/ 29741 w 93858"/>
              <a:gd name="connsiteY7" fmla="*/ 56079 h 81156"/>
              <a:gd name="connsiteX8" fmla="*/ 30049 w 93858"/>
              <a:gd name="connsiteY8" fmla="*/ 68608 h 81156"/>
              <a:gd name="connsiteX9" fmla="*/ 36772 w 93858"/>
              <a:gd name="connsiteY9" fmla="*/ 74088 h 81156"/>
              <a:gd name="connsiteX10" fmla="*/ 40837 w 93858"/>
              <a:gd name="connsiteY10" fmla="*/ 74406 h 81156"/>
              <a:gd name="connsiteX11" fmla="*/ 40837 w 93858"/>
              <a:gd name="connsiteY11" fmla="*/ 81147 h 81156"/>
              <a:gd name="connsiteX12" fmla="*/ 1415 w 93858"/>
              <a:gd name="connsiteY12" fmla="*/ 81147 h 81156"/>
              <a:gd name="connsiteX13" fmla="*/ 1415 w 93858"/>
              <a:gd name="connsiteY13" fmla="*/ 74406 h 81156"/>
              <a:gd name="connsiteX14" fmla="*/ 5634 w 93858"/>
              <a:gd name="connsiteY14" fmla="*/ 74088 h 81156"/>
              <a:gd name="connsiteX15" fmla="*/ 12520 w 93858"/>
              <a:gd name="connsiteY15" fmla="*/ 68608 h 81156"/>
              <a:gd name="connsiteX16" fmla="*/ 12829 w 93858"/>
              <a:gd name="connsiteY16" fmla="*/ 56079 h 81156"/>
              <a:gd name="connsiteX17" fmla="*/ 12829 w 93858"/>
              <a:gd name="connsiteY17" fmla="*/ 28824 h 81156"/>
              <a:gd name="connsiteX18" fmla="*/ 12357 w 93858"/>
              <a:gd name="connsiteY18" fmla="*/ 15977 h 81156"/>
              <a:gd name="connsiteX19" fmla="*/ 4536 w 93858"/>
              <a:gd name="connsiteY19" fmla="*/ 10497 h 81156"/>
              <a:gd name="connsiteX20" fmla="*/ 0 w 93858"/>
              <a:gd name="connsiteY20" fmla="*/ 10025 h 81156"/>
              <a:gd name="connsiteX21" fmla="*/ 0 w 93858"/>
              <a:gd name="connsiteY21" fmla="*/ 3293 h 81156"/>
              <a:gd name="connsiteX22" fmla="*/ 29096 w 93858"/>
              <a:gd name="connsiteY22" fmla="*/ 944 h 81156"/>
              <a:gd name="connsiteX23" fmla="*/ 29096 w 93858"/>
              <a:gd name="connsiteY23" fmla="*/ 13791 h 81156"/>
              <a:gd name="connsiteX24" fmla="*/ 57413 w 93858"/>
              <a:gd name="connsiteY24" fmla="*/ 0 h 81156"/>
              <a:gd name="connsiteX25" fmla="*/ 82599 w 93858"/>
              <a:gd name="connsiteY25" fmla="*/ 27418 h 81156"/>
              <a:gd name="connsiteX26" fmla="*/ 82599 w 93858"/>
              <a:gd name="connsiteY26" fmla="*/ 56088 h 81156"/>
              <a:gd name="connsiteX27" fmla="*/ 82907 w 93858"/>
              <a:gd name="connsiteY27" fmla="*/ 68618 h 81156"/>
              <a:gd name="connsiteX28" fmla="*/ 89793 w 93858"/>
              <a:gd name="connsiteY28" fmla="*/ 74098 h 81156"/>
              <a:gd name="connsiteX29" fmla="*/ 93858 w 93858"/>
              <a:gd name="connsiteY29" fmla="*/ 74415 h 81156"/>
              <a:gd name="connsiteX30" fmla="*/ 93858 w 93858"/>
              <a:gd name="connsiteY30" fmla="*/ 81156 h 81156"/>
              <a:gd name="connsiteX31" fmla="*/ 54600 w 93858"/>
              <a:gd name="connsiteY31" fmla="*/ 81156 h 81156"/>
              <a:gd name="connsiteX32" fmla="*/ 54600 w 93858"/>
              <a:gd name="connsiteY32" fmla="*/ 74406 h 811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93858" h="81156">
                <a:moveTo>
                  <a:pt x="54627" y="74406"/>
                </a:moveTo>
                <a:lnTo>
                  <a:pt x="58692" y="74088"/>
                </a:lnTo>
                <a:cubicBezTo>
                  <a:pt x="63700" y="73780"/>
                  <a:pt x="65106" y="72056"/>
                  <a:pt x="65415" y="68608"/>
                </a:cubicBezTo>
                <a:cubicBezTo>
                  <a:pt x="65723" y="65633"/>
                  <a:pt x="65723" y="61559"/>
                  <a:pt x="65723" y="56079"/>
                </a:cubicBezTo>
                <a:lnTo>
                  <a:pt x="65723" y="30231"/>
                </a:lnTo>
                <a:cubicBezTo>
                  <a:pt x="65723" y="17855"/>
                  <a:pt x="60407" y="12684"/>
                  <a:pt x="51016" y="12684"/>
                </a:cubicBezTo>
                <a:cubicBezTo>
                  <a:pt x="45854" y="12684"/>
                  <a:pt x="37879" y="14879"/>
                  <a:pt x="29741" y="22237"/>
                </a:cubicBezTo>
                <a:lnTo>
                  <a:pt x="29741" y="56079"/>
                </a:lnTo>
                <a:cubicBezTo>
                  <a:pt x="29741" y="61559"/>
                  <a:pt x="29741" y="65633"/>
                  <a:pt x="30049" y="68608"/>
                </a:cubicBezTo>
                <a:cubicBezTo>
                  <a:pt x="30358" y="72056"/>
                  <a:pt x="31610" y="73780"/>
                  <a:pt x="36772" y="74088"/>
                </a:cubicBezTo>
                <a:lnTo>
                  <a:pt x="40837" y="74406"/>
                </a:lnTo>
                <a:lnTo>
                  <a:pt x="40837" y="81147"/>
                </a:lnTo>
                <a:lnTo>
                  <a:pt x="1415" y="81147"/>
                </a:lnTo>
                <a:lnTo>
                  <a:pt x="1415" y="74406"/>
                </a:lnTo>
                <a:lnTo>
                  <a:pt x="5634" y="74088"/>
                </a:lnTo>
                <a:cubicBezTo>
                  <a:pt x="10797" y="73780"/>
                  <a:pt x="12203" y="72056"/>
                  <a:pt x="12520"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93"/>
                </a:lnTo>
                <a:lnTo>
                  <a:pt x="29096" y="944"/>
                </a:lnTo>
                <a:lnTo>
                  <a:pt x="29096" y="13791"/>
                </a:lnTo>
                <a:cubicBezTo>
                  <a:pt x="39730" y="2513"/>
                  <a:pt x="49274" y="0"/>
                  <a:pt x="57413" y="0"/>
                </a:cubicBezTo>
                <a:cubicBezTo>
                  <a:pt x="73054" y="0"/>
                  <a:pt x="82599" y="10025"/>
                  <a:pt x="82599" y="27418"/>
                </a:cubicBezTo>
                <a:lnTo>
                  <a:pt x="82599" y="56088"/>
                </a:lnTo>
                <a:cubicBezTo>
                  <a:pt x="82599" y="61568"/>
                  <a:pt x="82599" y="65642"/>
                  <a:pt x="82907" y="68618"/>
                </a:cubicBezTo>
                <a:cubicBezTo>
                  <a:pt x="83216" y="72065"/>
                  <a:pt x="84468" y="73789"/>
                  <a:pt x="89793" y="74098"/>
                </a:cubicBezTo>
                <a:lnTo>
                  <a:pt x="93858" y="74415"/>
                </a:lnTo>
                <a:lnTo>
                  <a:pt x="93858" y="81156"/>
                </a:lnTo>
                <a:lnTo>
                  <a:pt x="54600" y="81156"/>
                </a:lnTo>
                <a:lnTo>
                  <a:pt x="54600"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4" name="Freeform: Shape 53">
            <a:extLst>
              <a:ext uri="{FF2B5EF4-FFF2-40B4-BE49-F238E27FC236}">
                <a16:creationId xmlns:a16="http://schemas.microsoft.com/office/drawing/2014/main" id="{547409AE-E748-CAB0-90C2-BD5CC9474576}"/>
              </a:ext>
            </a:extLst>
          </xdr:cNvPr>
          <xdr:cNvSpPr/>
        </xdr:nvSpPr>
        <xdr:spPr>
          <a:xfrm>
            <a:off x="2109358" y="6594568"/>
            <a:ext cx="90428" cy="113890"/>
          </a:xfrm>
          <a:custGeom>
            <a:avLst/>
            <a:gdLst>
              <a:gd name="connsiteX0" fmla="*/ 0 w 90428"/>
              <a:gd name="connsiteY0" fmla="*/ 54990 h 113890"/>
              <a:gd name="connsiteX1" fmla="*/ 54909 w 90428"/>
              <a:gd name="connsiteY1" fmla="*/ 0 h 113890"/>
              <a:gd name="connsiteX2" fmla="*/ 89793 w 90428"/>
              <a:gd name="connsiteY2" fmla="*/ 6578 h 113890"/>
              <a:gd name="connsiteX3" fmla="*/ 89793 w 90428"/>
              <a:gd name="connsiteY3" fmla="*/ 33832 h 113890"/>
              <a:gd name="connsiteX4" fmla="*/ 80249 w 90428"/>
              <a:gd name="connsiteY4" fmla="*/ 33832 h 113890"/>
              <a:gd name="connsiteX5" fmla="*/ 53348 w 90428"/>
              <a:gd name="connsiteY5" fmla="*/ 10180 h 113890"/>
              <a:gd name="connsiteX6" fmla="*/ 18935 w 90428"/>
              <a:gd name="connsiteY6" fmla="*/ 52631 h 113890"/>
              <a:gd name="connsiteX7" fmla="*/ 54918 w 90428"/>
              <a:gd name="connsiteY7" fmla="*/ 103548 h 113890"/>
              <a:gd name="connsiteX8" fmla="*/ 80730 w 90428"/>
              <a:gd name="connsiteY8" fmla="*/ 78797 h 113890"/>
              <a:gd name="connsiteX9" fmla="*/ 90429 w 90428"/>
              <a:gd name="connsiteY9" fmla="*/ 78797 h 113890"/>
              <a:gd name="connsiteX10" fmla="*/ 90429 w 90428"/>
              <a:gd name="connsiteY10" fmla="*/ 105117 h 113890"/>
              <a:gd name="connsiteX11" fmla="*/ 52414 w 90428"/>
              <a:gd name="connsiteY11" fmla="*/ 113891 h 113890"/>
              <a:gd name="connsiteX12" fmla="*/ 0 w 90428"/>
              <a:gd name="connsiteY12" fmla="*/ 54990 h 1138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90428" h="113890">
                <a:moveTo>
                  <a:pt x="0" y="54990"/>
                </a:moveTo>
                <a:cubicBezTo>
                  <a:pt x="0" y="14725"/>
                  <a:pt x="26121" y="0"/>
                  <a:pt x="54909" y="0"/>
                </a:cubicBezTo>
                <a:cubicBezTo>
                  <a:pt x="65705" y="0"/>
                  <a:pt x="78843" y="1878"/>
                  <a:pt x="89793" y="6578"/>
                </a:cubicBezTo>
                <a:lnTo>
                  <a:pt x="89793" y="33832"/>
                </a:lnTo>
                <a:lnTo>
                  <a:pt x="80249" y="33832"/>
                </a:lnTo>
                <a:cubicBezTo>
                  <a:pt x="79777" y="17383"/>
                  <a:pt x="71176" y="10180"/>
                  <a:pt x="53348" y="10180"/>
                </a:cubicBezTo>
                <a:cubicBezTo>
                  <a:pt x="34731" y="10180"/>
                  <a:pt x="18935" y="19425"/>
                  <a:pt x="18935" y="52631"/>
                </a:cubicBezTo>
                <a:cubicBezTo>
                  <a:pt x="18935" y="81610"/>
                  <a:pt x="30358" y="103548"/>
                  <a:pt x="54918" y="103548"/>
                </a:cubicBezTo>
                <a:cubicBezTo>
                  <a:pt x="72283" y="103548"/>
                  <a:pt x="80567" y="96344"/>
                  <a:pt x="80730" y="78797"/>
                </a:cubicBezTo>
                <a:lnTo>
                  <a:pt x="90429" y="78797"/>
                </a:lnTo>
                <a:lnTo>
                  <a:pt x="90429" y="105117"/>
                </a:lnTo>
                <a:cubicBezTo>
                  <a:pt x="80575" y="110126"/>
                  <a:pt x="66495" y="113891"/>
                  <a:pt x="52414" y="113891"/>
                </a:cubicBezTo>
                <a:cubicBezTo>
                  <a:pt x="19552" y="113891"/>
                  <a:pt x="0" y="94148"/>
                  <a:pt x="0" y="54990"/>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5" name="Freeform: Shape 54">
            <a:extLst>
              <a:ext uri="{FF2B5EF4-FFF2-40B4-BE49-F238E27FC236}">
                <a16:creationId xmlns:a16="http://schemas.microsoft.com/office/drawing/2014/main" id="{6D144B0A-EB78-80D6-DC2F-FFE7190B92C0}"/>
              </a:ext>
            </a:extLst>
          </xdr:cNvPr>
          <xdr:cNvSpPr/>
        </xdr:nvSpPr>
        <xdr:spPr>
          <a:xfrm>
            <a:off x="2207444" y="6625424"/>
            <a:ext cx="73208" cy="82870"/>
          </a:xfrm>
          <a:custGeom>
            <a:avLst/>
            <a:gdLst>
              <a:gd name="connsiteX0" fmla="*/ 0 w 73208"/>
              <a:gd name="connsiteY0" fmla="*/ 63292 h 82870"/>
              <a:gd name="connsiteX1" fmla="*/ 12049 w 73208"/>
              <a:gd name="connsiteY1" fmla="*/ 44647 h 82870"/>
              <a:gd name="connsiteX2" fmla="*/ 44901 w 73208"/>
              <a:gd name="connsiteY2" fmla="*/ 34776 h 82870"/>
              <a:gd name="connsiteX3" fmla="*/ 44901 w 73208"/>
              <a:gd name="connsiteY3" fmla="*/ 31492 h 82870"/>
              <a:gd name="connsiteX4" fmla="*/ 26438 w 73208"/>
              <a:gd name="connsiteY4" fmla="*/ 12067 h 82870"/>
              <a:gd name="connsiteX5" fmla="*/ 5788 w 73208"/>
              <a:gd name="connsiteY5" fmla="*/ 15823 h 82870"/>
              <a:gd name="connsiteX6" fmla="*/ 4854 w 73208"/>
              <a:gd name="connsiteY6" fmla="*/ 8773 h 82870"/>
              <a:gd name="connsiteX7" fmla="*/ 32072 w 73208"/>
              <a:gd name="connsiteY7" fmla="*/ 0 h 82870"/>
              <a:gd name="connsiteX8" fmla="*/ 61632 w 73208"/>
              <a:gd name="connsiteY8" fmla="*/ 29142 h 82870"/>
              <a:gd name="connsiteX9" fmla="*/ 61323 w 73208"/>
              <a:gd name="connsiteY9" fmla="*/ 65642 h 82870"/>
              <a:gd name="connsiteX10" fmla="*/ 69298 w 73208"/>
              <a:gd name="connsiteY10" fmla="*/ 73789 h 82870"/>
              <a:gd name="connsiteX11" fmla="*/ 73208 w 73208"/>
              <a:gd name="connsiteY11" fmla="*/ 73471 h 82870"/>
              <a:gd name="connsiteX12" fmla="*/ 73208 w 73208"/>
              <a:gd name="connsiteY12" fmla="*/ 79741 h 82870"/>
              <a:gd name="connsiteX13" fmla="*/ 58347 w 73208"/>
              <a:gd name="connsiteY13" fmla="*/ 82717 h 82870"/>
              <a:gd name="connsiteX14" fmla="*/ 45836 w 73208"/>
              <a:gd name="connsiteY14" fmla="*/ 71593 h 82870"/>
              <a:gd name="connsiteX15" fmla="*/ 22219 w 73208"/>
              <a:gd name="connsiteY15" fmla="*/ 82871 h 82870"/>
              <a:gd name="connsiteX16" fmla="*/ 0 w 73208"/>
              <a:gd name="connsiteY16" fmla="*/ 63292 h 82870"/>
              <a:gd name="connsiteX17" fmla="*/ 44892 w 73208"/>
              <a:gd name="connsiteY17" fmla="*/ 63918 h 82870"/>
              <a:gd name="connsiteX18" fmla="*/ 44892 w 73208"/>
              <a:gd name="connsiteY18" fmla="*/ 45119 h 82870"/>
              <a:gd name="connsiteX19" fmla="*/ 22364 w 73208"/>
              <a:gd name="connsiteY19" fmla="*/ 49510 h 82870"/>
              <a:gd name="connsiteX20" fmla="*/ 16268 w 73208"/>
              <a:gd name="connsiteY20" fmla="*/ 59853 h 82870"/>
              <a:gd name="connsiteX21" fmla="*/ 28316 w 73208"/>
              <a:gd name="connsiteY21" fmla="*/ 71757 h 82870"/>
              <a:gd name="connsiteX22" fmla="*/ 44892 w 73208"/>
              <a:gd name="connsiteY22" fmla="*/ 63918 h 828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73208" h="82870">
                <a:moveTo>
                  <a:pt x="0" y="63292"/>
                </a:moveTo>
                <a:cubicBezTo>
                  <a:pt x="0" y="55770"/>
                  <a:pt x="3130" y="49510"/>
                  <a:pt x="12049" y="44647"/>
                </a:cubicBezTo>
                <a:cubicBezTo>
                  <a:pt x="20178" y="40265"/>
                  <a:pt x="29097" y="37598"/>
                  <a:pt x="44901" y="34776"/>
                </a:cubicBezTo>
                <a:lnTo>
                  <a:pt x="44901" y="31492"/>
                </a:lnTo>
                <a:cubicBezTo>
                  <a:pt x="44901" y="17864"/>
                  <a:pt x="39113" y="12067"/>
                  <a:pt x="26438" y="12067"/>
                </a:cubicBezTo>
                <a:cubicBezTo>
                  <a:pt x="20495" y="12067"/>
                  <a:pt x="13301" y="13165"/>
                  <a:pt x="5788" y="15823"/>
                </a:cubicBezTo>
                <a:lnTo>
                  <a:pt x="4854" y="8773"/>
                </a:lnTo>
                <a:cubicBezTo>
                  <a:pt x="11894" y="3130"/>
                  <a:pt x="22056" y="0"/>
                  <a:pt x="32072" y="0"/>
                </a:cubicBezTo>
                <a:cubicBezTo>
                  <a:pt x="52568" y="0"/>
                  <a:pt x="61632" y="10806"/>
                  <a:pt x="61632" y="29142"/>
                </a:cubicBezTo>
                <a:cubicBezTo>
                  <a:pt x="61632" y="43241"/>
                  <a:pt x="61323" y="52486"/>
                  <a:pt x="61323" y="65642"/>
                </a:cubicBezTo>
                <a:cubicBezTo>
                  <a:pt x="61323" y="71285"/>
                  <a:pt x="63355" y="73789"/>
                  <a:pt x="69298" y="73789"/>
                </a:cubicBezTo>
                <a:cubicBezTo>
                  <a:pt x="70396" y="73789"/>
                  <a:pt x="71330" y="73789"/>
                  <a:pt x="73208" y="73471"/>
                </a:cubicBezTo>
                <a:lnTo>
                  <a:pt x="73208" y="79741"/>
                </a:lnTo>
                <a:cubicBezTo>
                  <a:pt x="67892" y="82091"/>
                  <a:pt x="62729" y="82717"/>
                  <a:pt x="58347" y="82717"/>
                </a:cubicBezTo>
                <a:cubicBezTo>
                  <a:pt x="52713" y="82717"/>
                  <a:pt x="46925" y="80993"/>
                  <a:pt x="45836" y="71593"/>
                </a:cubicBezTo>
                <a:cubicBezTo>
                  <a:pt x="39739" y="78489"/>
                  <a:pt x="31446" y="82871"/>
                  <a:pt x="22219" y="82871"/>
                </a:cubicBezTo>
                <a:cubicBezTo>
                  <a:pt x="9381" y="82880"/>
                  <a:pt x="0" y="74887"/>
                  <a:pt x="0" y="63292"/>
                </a:cubicBezTo>
                <a:moveTo>
                  <a:pt x="44892" y="63918"/>
                </a:moveTo>
                <a:lnTo>
                  <a:pt x="44892" y="45119"/>
                </a:lnTo>
                <a:cubicBezTo>
                  <a:pt x="31755" y="46525"/>
                  <a:pt x="26429" y="47469"/>
                  <a:pt x="22364" y="49510"/>
                </a:cubicBezTo>
                <a:cubicBezTo>
                  <a:pt x="18300" y="51543"/>
                  <a:pt x="16268" y="55154"/>
                  <a:pt x="16268" y="59853"/>
                </a:cubicBezTo>
                <a:cubicBezTo>
                  <a:pt x="16268" y="67529"/>
                  <a:pt x="22056" y="71757"/>
                  <a:pt x="28316" y="71757"/>
                </a:cubicBezTo>
                <a:cubicBezTo>
                  <a:pt x="33470" y="71757"/>
                  <a:pt x="39421" y="69407"/>
                  <a:pt x="44892" y="63918"/>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6" name="Freeform: Shape 55">
            <a:extLst>
              <a:ext uri="{FF2B5EF4-FFF2-40B4-BE49-F238E27FC236}">
                <a16:creationId xmlns:a16="http://schemas.microsoft.com/office/drawing/2014/main" id="{26DD885B-47A9-F694-75E1-CE34E7EB38C8}"/>
              </a:ext>
            </a:extLst>
          </xdr:cNvPr>
          <xdr:cNvSpPr/>
        </xdr:nvSpPr>
        <xdr:spPr>
          <a:xfrm>
            <a:off x="2288464" y="6625588"/>
            <a:ext cx="57095" cy="80992"/>
          </a:xfrm>
          <a:custGeom>
            <a:avLst/>
            <a:gdLst>
              <a:gd name="connsiteX0" fmla="*/ 1415 w 57095"/>
              <a:gd name="connsiteY0" fmla="*/ 74252 h 80992"/>
              <a:gd name="connsiteX1" fmla="*/ 5634 w 57095"/>
              <a:gd name="connsiteY1" fmla="*/ 73934 h 80992"/>
              <a:gd name="connsiteX2" fmla="*/ 12520 w 57095"/>
              <a:gd name="connsiteY2" fmla="*/ 68454 h 80992"/>
              <a:gd name="connsiteX3" fmla="*/ 12829 w 57095"/>
              <a:gd name="connsiteY3" fmla="*/ 55925 h 80992"/>
              <a:gd name="connsiteX4" fmla="*/ 12829 w 57095"/>
              <a:gd name="connsiteY4" fmla="*/ 28670 h 80992"/>
              <a:gd name="connsiteX5" fmla="*/ 12357 w 57095"/>
              <a:gd name="connsiteY5" fmla="*/ 15823 h 80992"/>
              <a:gd name="connsiteX6" fmla="*/ 4536 w 57095"/>
              <a:gd name="connsiteY6" fmla="*/ 10343 h 80992"/>
              <a:gd name="connsiteX7" fmla="*/ 0 w 57095"/>
              <a:gd name="connsiteY7" fmla="*/ 9871 h 80992"/>
              <a:gd name="connsiteX8" fmla="*/ 0 w 57095"/>
              <a:gd name="connsiteY8" fmla="*/ 3139 h 80992"/>
              <a:gd name="connsiteX9" fmla="*/ 29096 w 57095"/>
              <a:gd name="connsiteY9" fmla="*/ 789 h 80992"/>
              <a:gd name="connsiteX10" fmla="*/ 29096 w 57095"/>
              <a:gd name="connsiteY10" fmla="*/ 16767 h 80992"/>
              <a:gd name="connsiteX11" fmla="*/ 49900 w 57095"/>
              <a:gd name="connsiteY11" fmla="*/ 0 h 80992"/>
              <a:gd name="connsiteX12" fmla="*/ 57095 w 57095"/>
              <a:gd name="connsiteY12" fmla="*/ 1406 h 80992"/>
              <a:gd name="connsiteX13" fmla="*/ 55371 w 57095"/>
              <a:gd name="connsiteY13" fmla="*/ 16286 h 80992"/>
              <a:gd name="connsiteX14" fmla="*/ 45990 w 57095"/>
              <a:gd name="connsiteY14" fmla="*/ 15342 h 80992"/>
              <a:gd name="connsiteX15" fmla="*/ 29723 w 57095"/>
              <a:gd name="connsiteY15" fmla="*/ 24433 h 80992"/>
              <a:gd name="connsiteX16" fmla="*/ 29723 w 57095"/>
              <a:gd name="connsiteY16" fmla="*/ 55925 h 80992"/>
              <a:gd name="connsiteX17" fmla="*/ 30031 w 57095"/>
              <a:gd name="connsiteY17" fmla="*/ 68454 h 80992"/>
              <a:gd name="connsiteX18" fmla="*/ 37697 w 57095"/>
              <a:gd name="connsiteY18" fmla="*/ 73934 h 80992"/>
              <a:gd name="connsiteX19" fmla="*/ 42551 w 57095"/>
              <a:gd name="connsiteY19" fmla="*/ 74252 h 80992"/>
              <a:gd name="connsiteX20" fmla="*/ 42551 w 57095"/>
              <a:gd name="connsiteY20" fmla="*/ 80993 h 80992"/>
              <a:gd name="connsiteX21" fmla="*/ 1415 w 57095"/>
              <a:gd name="connsiteY21" fmla="*/ 80993 h 80992"/>
              <a:gd name="connsiteX22" fmla="*/ 1415 w 57095"/>
              <a:gd name="connsiteY22" fmla="*/ 74252 h 809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7095" h="80992">
                <a:moveTo>
                  <a:pt x="1415" y="74252"/>
                </a:moveTo>
                <a:lnTo>
                  <a:pt x="5634" y="73934"/>
                </a:lnTo>
                <a:cubicBezTo>
                  <a:pt x="10797" y="73626"/>
                  <a:pt x="12203" y="71902"/>
                  <a:pt x="12520" y="68454"/>
                </a:cubicBezTo>
                <a:cubicBezTo>
                  <a:pt x="12829" y="65478"/>
                  <a:pt x="12829" y="61405"/>
                  <a:pt x="12829" y="55925"/>
                </a:cubicBezTo>
                <a:lnTo>
                  <a:pt x="12829" y="28670"/>
                </a:lnTo>
                <a:cubicBezTo>
                  <a:pt x="12829" y="22401"/>
                  <a:pt x="12829" y="18799"/>
                  <a:pt x="12357" y="15823"/>
                </a:cubicBezTo>
                <a:cubicBezTo>
                  <a:pt x="11885" y="12847"/>
                  <a:pt x="10951" y="10969"/>
                  <a:pt x="4536" y="10343"/>
                </a:cubicBezTo>
                <a:lnTo>
                  <a:pt x="0" y="9871"/>
                </a:lnTo>
                <a:lnTo>
                  <a:pt x="0" y="3139"/>
                </a:lnTo>
                <a:lnTo>
                  <a:pt x="29096" y="789"/>
                </a:lnTo>
                <a:lnTo>
                  <a:pt x="29096" y="16767"/>
                </a:lnTo>
                <a:cubicBezTo>
                  <a:pt x="33315" y="5489"/>
                  <a:pt x="40982" y="0"/>
                  <a:pt x="49900" y="0"/>
                </a:cubicBezTo>
                <a:cubicBezTo>
                  <a:pt x="52405" y="0"/>
                  <a:pt x="54591" y="318"/>
                  <a:pt x="57095" y="1406"/>
                </a:cubicBezTo>
                <a:lnTo>
                  <a:pt x="55371" y="16286"/>
                </a:lnTo>
                <a:cubicBezTo>
                  <a:pt x="50681" y="15505"/>
                  <a:pt x="47705" y="15342"/>
                  <a:pt x="45990" y="15342"/>
                </a:cubicBezTo>
                <a:cubicBezTo>
                  <a:pt x="40202" y="15342"/>
                  <a:pt x="35193" y="17066"/>
                  <a:pt x="29723" y="24433"/>
                </a:cubicBezTo>
                <a:lnTo>
                  <a:pt x="29723" y="55925"/>
                </a:lnTo>
                <a:cubicBezTo>
                  <a:pt x="29723" y="61405"/>
                  <a:pt x="29723" y="65478"/>
                  <a:pt x="30031" y="68454"/>
                </a:cubicBezTo>
                <a:cubicBezTo>
                  <a:pt x="30348" y="71902"/>
                  <a:pt x="31591" y="73626"/>
                  <a:pt x="37697" y="73934"/>
                </a:cubicBezTo>
                <a:lnTo>
                  <a:pt x="42551" y="74252"/>
                </a:lnTo>
                <a:lnTo>
                  <a:pt x="42551" y="80993"/>
                </a:lnTo>
                <a:lnTo>
                  <a:pt x="1415" y="80993"/>
                </a:lnTo>
                <a:lnTo>
                  <a:pt x="1415" y="74252"/>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7" name="Freeform: Shape 56">
            <a:extLst>
              <a:ext uri="{FF2B5EF4-FFF2-40B4-BE49-F238E27FC236}">
                <a16:creationId xmlns:a16="http://schemas.microsoft.com/office/drawing/2014/main" id="{8985B4A7-4E43-2B38-7E0B-632FD26F2C7F}"/>
              </a:ext>
            </a:extLst>
          </xdr:cNvPr>
          <xdr:cNvSpPr/>
        </xdr:nvSpPr>
        <xdr:spPr>
          <a:xfrm>
            <a:off x="2352128" y="6625588"/>
            <a:ext cx="57095" cy="80992"/>
          </a:xfrm>
          <a:custGeom>
            <a:avLst/>
            <a:gdLst>
              <a:gd name="connsiteX0" fmla="*/ 1415 w 57095"/>
              <a:gd name="connsiteY0" fmla="*/ 74252 h 80992"/>
              <a:gd name="connsiteX1" fmla="*/ 5634 w 57095"/>
              <a:gd name="connsiteY1" fmla="*/ 73934 h 80992"/>
              <a:gd name="connsiteX2" fmla="*/ 12521 w 57095"/>
              <a:gd name="connsiteY2" fmla="*/ 68454 h 80992"/>
              <a:gd name="connsiteX3" fmla="*/ 12829 w 57095"/>
              <a:gd name="connsiteY3" fmla="*/ 55925 h 80992"/>
              <a:gd name="connsiteX4" fmla="*/ 12829 w 57095"/>
              <a:gd name="connsiteY4" fmla="*/ 28670 h 80992"/>
              <a:gd name="connsiteX5" fmla="*/ 12357 w 57095"/>
              <a:gd name="connsiteY5" fmla="*/ 15823 h 80992"/>
              <a:gd name="connsiteX6" fmla="*/ 4536 w 57095"/>
              <a:gd name="connsiteY6" fmla="*/ 10343 h 80992"/>
              <a:gd name="connsiteX7" fmla="*/ 0 w 57095"/>
              <a:gd name="connsiteY7" fmla="*/ 9871 h 80992"/>
              <a:gd name="connsiteX8" fmla="*/ 0 w 57095"/>
              <a:gd name="connsiteY8" fmla="*/ 3139 h 80992"/>
              <a:gd name="connsiteX9" fmla="*/ 29097 w 57095"/>
              <a:gd name="connsiteY9" fmla="*/ 789 h 80992"/>
              <a:gd name="connsiteX10" fmla="*/ 29097 w 57095"/>
              <a:gd name="connsiteY10" fmla="*/ 16767 h 80992"/>
              <a:gd name="connsiteX11" fmla="*/ 49900 w 57095"/>
              <a:gd name="connsiteY11" fmla="*/ 0 h 80992"/>
              <a:gd name="connsiteX12" fmla="*/ 57095 w 57095"/>
              <a:gd name="connsiteY12" fmla="*/ 1406 h 80992"/>
              <a:gd name="connsiteX13" fmla="*/ 55371 w 57095"/>
              <a:gd name="connsiteY13" fmla="*/ 16286 h 80992"/>
              <a:gd name="connsiteX14" fmla="*/ 45990 w 57095"/>
              <a:gd name="connsiteY14" fmla="*/ 15342 h 80992"/>
              <a:gd name="connsiteX15" fmla="*/ 29723 w 57095"/>
              <a:gd name="connsiteY15" fmla="*/ 24433 h 80992"/>
              <a:gd name="connsiteX16" fmla="*/ 29723 w 57095"/>
              <a:gd name="connsiteY16" fmla="*/ 55925 h 80992"/>
              <a:gd name="connsiteX17" fmla="*/ 30031 w 57095"/>
              <a:gd name="connsiteY17" fmla="*/ 68454 h 80992"/>
              <a:gd name="connsiteX18" fmla="*/ 37698 w 57095"/>
              <a:gd name="connsiteY18" fmla="*/ 73934 h 80992"/>
              <a:gd name="connsiteX19" fmla="*/ 42551 w 57095"/>
              <a:gd name="connsiteY19" fmla="*/ 74252 h 80992"/>
              <a:gd name="connsiteX20" fmla="*/ 42551 w 57095"/>
              <a:gd name="connsiteY20" fmla="*/ 80993 h 80992"/>
              <a:gd name="connsiteX21" fmla="*/ 1415 w 57095"/>
              <a:gd name="connsiteY21" fmla="*/ 80993 h 80992"/>
              <a:gd name="connsiteX22" fmla="*/ 1415 w 57095"/>
              <a:gd name="connsiteY22" fmla="*/ 74252 h 809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7095" h="80992">
                <a:moveTo>
                  <a:pt x="1415" y="74252"/>
                </a:moveTo>
                <a:lnTo>
                  <a:pt x="5634" y="73934"/>
                </a:lnTo>
                <a:cubicBezTo>
                  <a:pt x="10797" y="73626"/>
                  <a:pt x="12203" y="71902"/>
                  <a:pt x="12521" y="68454"/>
                </a:cubicBezTo>
                <a:cubicBezTo>
                  <a:pt x="12829" y="65478"/>
                  <a:pt x="12829" y="61405"/>
                  <a:pt x="12829" y="55925"/>
                </a:cubicBezTo>
                <a:lnTo>
                  <a:pt x="12829" y="28670"/>
                </a:lnTo>
                <a:cubicBezTo>
                  <a:pt x="12829" y="22401"/>
                  <a:pt x="12829" y="18799"/>
                  <a:pt x="12357" y="15823"/>
                </a:cubicBezTo>
                <a:cubicBezTo>
                  <a:pt x="11885" y="12847"/>
                  <a:pt x="10951" y="10969"/>
                  <a:pt x="4536" y="10343"/>
                </a:cubicBezTo>
                <a:lnTo>
                  <a:pt x="0" y="9871"/>
                </a:lnTo>
                <a:lnTo>
                  <a:pt x="0" y="3139"/>
                </a:lnTo>
                <a:lnTo>
                  <a:pt x="29097" y="789"/>
                </a:lnTo>
                <a:lnTo>
                  <a:pt x="29097" y="16767"/>
                </a:lnTo>
                <a:cubicBezTo>
                  <a:pt x="33315" y="5489"/>
                  <a:pt x="40982" y="0"/>
                  <a:pt x="49900" y="0"/>
                </a:cubicBezTo>
                <a:cubicBezTo>
                  <a:pt x="52405" y="0"/>
                  <a:pt x="54591" y="318"/>
                  <a:pt x="57095" y="1406"/>
                </a:cubicBezTo>
                <a:lnTo>
                  <a:pt x="55371" y="16286"/>
                </a:lnTo>
                <a:cubicBezTo>
                  <a:pt x="50681" y="15505"/>
                  <a:pt x="47705" y="15342"/>
                  <a:pt x="45990" y="15342"/>
                </a:cubicBezTo>
                <a:cubicBezTo>
                  <a:pt x="40202" y="15342"/>
                  <a:pt x="35193" y="17066"/>
                  <a:pt x="29723" y="24433"/>
                </a:cubicBezTo>
                <a:lnTo>
                  <a:pt x="29723" y="55925"/>
                </a:lnTo>
                <a:cubicBezTo>
                  <a:pt x="29723" y="61405"/>
                  <a:pt x="29723" y="65478"/>
                  <a:pt x="30031" y="68454"/>
                </a:cubicBezTo>
                <a:cubicBezTo>
                  <a:pt x="30349" y="71902"/>
                  <a:pt x="31592" y="73626"/>
                  <a:pt x="37698" y="73934"/>
                </a:cubicBezTo>
                <a:lnTo>
                  <a:pt x="42551" y="74252"/>
                </a:lnTo>
                <a:lnTo>
                  <a:pt x="42551" y="80993"/>
                </a:lnTo>
                <a:lnTo>
                  <a:pt x="1415" y="80993"/>
                </a:lnTo>
                <a:lnTo>
                  <a:pt x="1415" y="74252"/>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8" name="Freeform: Shape 57">
            <a:extLst>
              <a:ext uri="{FF2B5EF4-FFF2-40B4-BE49-F238E27FC236}">
                <a16:creationId xmlns:a16="http://schemas.microsoft.com/office/drawing/2014/main" id="{53B0FA20-A34A-4BE5-9D0C-1B82984F0BBD}"/>
              </a:ext>
            </a:extLst>
          </xdr:cNvPr>
          <xdr:cNvSpPr/>
        </xdr:nvSpPr>
        <xdr:spPr>
          <a:xfrm>
            <a:off x="2418931" y="6588770"/>
            <a:ext cx="40981" cy="117810"/>
          </a:xfrm>
          <a:custGeom>
            <a:avLst/>
            <a:gdLst>
              <a:gd name="connsiteX0" fmla="*/ 1406 w 40981"/>
              <a:gd name="connsiteY0" fmla="*/ 111069 h 117810"/>
              <a:gd name="connsiteX1" fmla="*/ 5634 w 40981"/>
              <a:gd name="connsiteY1" fmla="*/ 110752 h 117810"/>
              <a:gd name="connsiteX2" fmla="*/ 12521 w 40981"/>
              <a:gd name="connsiteY2" fmla="*/ 105272 h 117810"/>
              <a:gd name="connsiteX3" fmla="*/ 12829 w 40981"/>
              <a:gd name="connsiteY3" fmla="*/ 92742 h 117810"/>
              <a:gd name="connsiteX4" fmla="*/ 12829 w 40981"/>
              <a:gd name="connsiteY4" fmla="*/ 65487 h 117810"/>
              <a:gd name="connsiteX5" fmla="*/ 12357 w 40981"/>
              <a:gd name="connsiteY5" fmla="*/ 52640 h 117810"/>
              <a:gd name="connsiteX6" fmla="*/ 4536 w 40981"/>
              <a:gd name="connsiteY6" fmla="*/ 47160 h 117810"/>
              <a:gd name="connsiteX7" fmla="*/ 0 w 40981"/>
              <a:gd name="connsiteY7" fmla="*/ 46689 h 117810"/>
              <a:gd name="connsiteX8" fmla="*/ 0 w 40981"/>
              <a:gd name="connsiteY8" fmla="*/ 39948 h 117810"/>
              <a:gd name="connsiteX9" fmla="*/ 29723 w 40981"/>
              <a:gd name="connsiteY9" fmla="*/ 37598 h 117810"/>
              <a:gd name="connsiteX10" fmla="*/ 29723 w 40981"/>
              <a:gd name="connsiteY10" fmla="*/ 92742 h 117810"/>
              <a:gd name="connsiteX11" fmla="*/ 30031 w 40981"/>
              <a:gd name="connsiteY11" fmla="*/ 105272 h 117810"/>
              <a:gd name="connsiteX12" fmla="*/ 36917 w 40981"/>
              <a:gd name="connsiteY12" fmla="*/ 110752 h 117810"/>
              <a:gd name="connsiteX13" fmla="*/ 40982 w 40981"/>
              <a:gd name="connsiteY13" fmla="*/ 111069 h 117810"/>
              <a:gd name="connsiteX14" fmla="*/ 40982 w 40981"/>
              <a:gd name="connsiteY14" fmla="*/ 117810 h 117810"/>
              <a:gd name="connsiteX15" fmla="*/ 1406 w 40981"/>
              <a:gd name="connsiteY15" fmla="*/ 117810 h 117810"/>
              <a:gd name="connsiteX16" fmla="*/ 1406 w 40981"/>
              <a:gd name="connsiteY16" fmla="*/ 111069 h 117810"/>
              <a:gd name="connsiteX17" fmla="*/ 19080 w 40981"/>
              <a:gd name="connsiteY17" fmla="*/ 21149 h 117810"/>
              <a:gd name="connsiteX18" fmla="*/ 7503 w 40981"/>
              <a:gd name="connsiteY18" fmla="*/ 10806 h 117810"/>
              <a:gd name="connsiteX19" fmla="*/ 19706 w 40981"/>
              <a:gd name="connsiteY19" fmla="*/ 0 h 117810"/>
              <a:gd name="connsiteX20" fmla="*/ 31283 w 40981"/>
              <a:gd name="connsiteY20" fmla="*/ 10343 h 117810"/>
              <a:gd name="connsiteX21" fmla="*/ 19080 w 40981"/>
              <a:gd name="connsiteY21" fmla="*/ 21149 h 1178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0981" h="117810">
                <a:moveTo>
                  <a:pt x="1406" y="111069"/>
                </a:moveTo>
                <a:lnTo>
                  <a:pt x="5634" y="110752"/>
                </a:lnTo>
                <a:cubicBezTo>
                  <a:pt x="10797" y="110434"/>
                  <a:pt x="12203" y="108719"/>
                  <a:pt x="12521" y="105272"/>
                </a:cubicBezTo>
                <a:cubicBezTo>
                  <a:pt x="12829" y="102296"/>
                  <a:pt x="12829" y="98222"/>
                  <a:pt x="12829" y="92742"/>
                </a:cubicBezTo>
                <a:lnTo>
                  <a:pt x="12829" y="65487"/>
                </a:lnTo>
                <a:cubicBezTo>
                  <a:pt x="12829" y="59218"/>
                  <a:pt x="12829" y="55616"/>
                  <a:pt x="12357" y="52640"/>
                </a:cubicBezTo>
                <a:cubicBezTo>
                  <a:pt x="11885" y="49664"/>
                  <a:pt x="10951" y="47786"/>
                  <a:pt x="4536" y="47160"/>
                </a:cubicBezTo>
                <a:lnTo>
                  <a:pt x="0" y="46689"/>
                </a:lnTo>
                <a:lnTo>
                  <a:pt x="0" y="39948"/>
                </a:lnTo>
                <a:lnTo>
                  <a:pt x="29723" y="37598"/>
                </a:lnTo>
                <a:lnTo>
                  <a:pt x="29723" y="92742"/>
                </a:lnTo>
                <a:cubicBezTo>
                  <a:pt x="29723" y="98222"/>
                  <a:pt x="29723" y="102296"/>
                  <a:pt x="30031" y="105272"/>
                </a:cubicBezTo>
                <a:cubicBezTo>
                  <a:pt x="30340" y="108719"/>
                  <a:pt x="31591" y="110443"/>
                  <a:pt x="36917" y="110752"/>
                </a:cubicBezTo>
                <a:lnTo>
                  <a:pt x="40982" y="111069"/>
                </a:lnTo>
                <a:lnTo>
                  <a:pt x="40982" y="117810"/>
                </a:lnTo>
                <a:lnTo>
                  <a:pt x="1406" y="117810"/>
                </a:lnTo>
                <a:lnTo>
                  <a:pt x="1406" y="111069"/>
                </a:lnTo>
                <a:close/>
                <a:moveTo>
                  <a:pt x="19080" y="21149"/>
                </a:moveTo>
                <a:cubicBezTo>
                  <a:pt x="11105" y="21149"/>
                  <a:pt x="7503" y="16140"/>
                  <a:pt x="7503" y="10806"/>
                </a:cubicBezTo>
                <a:cubicBezTo>
                  <a:pt x="7503" y="4854"/>
                  <a:pt x="11568" y="0"/>
                  <a:pt x="19706" y="0"/>
                </a:cubicBezTo>
                <a:cubicBezTo>
                  <a:pt x="27681" y="0"/>
                  <a:pt x="31283" y="5171"/>
                  <a:pt x="31283" y="10343"/>
                </a:cubicBezTo>
                <a:cubicBezTo>
                  <a:pt x="31283" y="16295"/>
                  <a:pt x="27055" y="21149"/>
                  <a:pt x="19080" y="21149"/>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9" name="Freeform: Shape 58">
            <a:extLst>
              <a:ext uri="{FF2B5EF4-FFF2-40B4-BE49-F238E27FC236}">
                <a16:creationId xmlns:a16="http://schemas.microsoft.com/office/drawing/2014/main" id="{E9219231-1101-B19C-51ED-5FEE10CF6EAF}"/>
              </a:ext>
            </a:extLst>
          </xdr:cNvPr>
          <xdr:cNvSpPr/>
        </xdr:nvSpPr>
        <xdr:spPr>
          <a:xfrm>
            <a:off x="2464132" y="6625433"/>
            <a:ext cx="68826" cy="83025"/>
          </a:xfrm>
          <a:custGeom>
            <a:avLst/>
            <a:gdLst>
              <a:gd name="connsiteX0" fmla="*/ 0 w 68826"/>
              <a:gd name="connsiteY0" fmla="*/ 42452 h 83025"/>
              <a:gd name="connsiteX1" fmla="*/ 38169 w 68826"/>
              <a:gd name="connsiteY1" fmla="*/ 0 h 83025"/>
              <a:gd name="connsiteX2" fmla="*/ 68672 w 68826"/>
              <a:gd name="connsiteY2" fmla="*/ 32898 h 83025"/>
              <a:gd name="connsiteX3" fmla="*/ 68200 w 68826"/>
              <a:gd name="connsiteY3" fmla="*/ 40265 h 83025"/>
              <a:gd name="connsiteX4" fmla="*/ 17365 w 68826"/>
              <a:gd name="connsiteY4" fmla="*/ 40265 h 83025"/>
              <a:gd name="connsiteX5" fmla="*/ 46770 w 68826"/>
              <a:gd name="connsiteY5" fmla="*/ 71285 h 83025"/>
              <a:gd name="connsiteX6" fmla="*/ 67883 w 68826"/>
              <a:gd name="connsiteY6" fmla="*/ 67520 h 83025"/>
              <a:gd name="connsiteX7" fmla="*/ 68826 w 68826"/>
              <a:gd name="connsiteY7" fmla="*/ 74569 h 83025"/>
              <a:gd name="connsiteX8" fmla="*/ 39576 w 68826"/>
              <a:gd name="connsiteY8" fmla="*/ 83025 h 83025"/>
              <a:gd name="connsiteX9" fmla="*/ 0 w 68826"/>
              <a:gd name="connsiteY9" fmla="*/ 42452 h 83025"/>
              <a:gd name="connsiteX10" fmla="*/ 35511 w 68826"/>
              <a:gd name="connsiteY10" fmla="*/ 10025 h 83025"/>
              <a:gd name="connsiteX11" fmla="*/ 17365 w 68826"/>
              <a:gd name="connsiteY11" fmla="*/ 32580 h 83025"/>
              <a:gd name="connsiteX12" fmla="*/ 51779 w 68826"/>
              <a:gd name="connsiteY12" fmla="*/ 30385 h 83025"/>
              <a:gd name="connsiteX13" fmla="*/ 51933 w 68826"/>
              <a:gd name="connsiteY13" fmla="*/ 28035 h 83025"/>
              <a:gd name="connsiteX14" fmla="*/ 35511 w 68826"/>
              <a:gd name="connsiteY14" fmla="*/ 10025 h 8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68826" h="83025">
                <a:moveTo>
                  <a:pt x="0" y="42452"/>
                </a:moveTo>
                <a:cubicBezTo>
                  <a:pt x="0" y="16757"/>
                  <a:pt x="15170" y="0"/>
                  <a:pt x="38169" y="0"/>
                </a:cubicBezTo>
                <a:cubicBezTo>
                  <a:pt x="55843" y="0"/>
                  <a:pt x="68672" y="10651"/>
                  <a:pt x="68672" y="32898"/>
                </a:cubicBezTo>
                <a:cubicBezTo>
                  <a:pt x="68672" y="35094"/>
                  <a:pt x="68518" y="38224"/>
                  <a:pt x="68200" y="40265"/>
                </a:cubicBezTo>
                <a:lnTo>
                  <a:pt x="17365" y="40265"/>
                </a:lnTo>
                <a:cubicBezTo>
                  <a:pt x="17991" y="60634"/>
                  <a:pt x="27373" y="71285"/>
                  <a:pt x="46770" y="71285"/>
                </a:cubicBezTo>
                <a:cubicBezTo>
                  <a:pt x="52087" y="71285"/>
                  <a:pt x="58656" y="70341"/>
                  <a:pt x="67883" y="67520"/>
                </a:cubicBezTo>
                <a:lnTo>
                  <a:pt x="68826" y="74569"/>
                </a:lnTo>
                <a:cubicBezTo>
                  <a:pt x="59128" y="80213"/>
                  <a:pt x="48648" y="83025"/>
                  <a:pt x="39576" y="83025"/>
                </a:cubicBezTo>
                <a:cubicBezTo>
                  <a:pt x="13773" y="83025"/>
                  <a:pt x="0" y="67356"/>
                  <a:pt x="0" y="42452"/>
                </a:cubicBezTo>
                <a:moveTo>
                  <a:pt x="35511" y="10025"/>
                </a:moveTo>
                <a:cubicBezTo>
                  <a:pt x="24878" y="10025"/>
                  <a:pt x="17683" y="16449"/>
                  <a:pt x="17365" y="32580"/>
                </a:cubicBezTo>
                <a:lnTo>
                  <a:pt x="51779" y="30385"/>
                </a:lnTo>
                <a:cubicBezTo>
                  <a:pt x="51933" y="29287"/>
                  <a:pt x="51933" y="28507"/>
                  <a:pt x="51933" y="28035"/>
                </a:cubicBezTo>
                <a:cubicBezTo>
                  <a:pt x="51933" y="16286"/>
                  <a:pt x="44738" y="10025"/>
                  <a:pt x="35511" y="1002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60" name="Freeform: Shape 59">
            <a:extLst>
              <a:ext uri="{FF2B5EF4-FFF2-40B4-BE49-F238E27FC236}">
                <a16:creationId xmlns:a16="http://schemas.microsoft.com/office/drawing/2014/main" id="{1E52F110-9A90-FACF-E5CF-FF58E650AA30}"/>
              </a:ext>
            </a:extLst>
          </xdr:cNvPr>
          <xdr:cNvSpPr/>
        </xdr:nvSpPr>
        <xdr:spPr>
          <a:xfrm>
            <a:off x="2540933" y="6625588"/>
            <a:ext cx="57095" cy="80992"/>
          </a:xfrm>
          <a:custGeom>
            <a:avLst/>
            <a:gdLst>
              <a:gd name="connsiteX0" fmla="*/ 1415 w 57095"/>
              <a:gd name="connsiteY0" fmla="*/ 74252 h 80992"/>
              <a:gd name="connsiteX1" fmla="*/ 5634 w 57095"/>
              <a:gd name="connsiteY1" fmla="*/ 73934 h 80992"/>
              <a:gd name="connsiteX2" fmla="*/ 12521 w 57095"/>
              <a:gd name="connsiteY2" fmla="*/ 68454 h 80992"/>
              <a:gd name="connsiteX3" fmla="*/ 12829 w 57095"/>
              <a:gd name="connsiteY3" fmla="*/ 55925 h 80992"/>
              <a:gd name="connsiteX4" fmla="*/ 12829 w 57095"/>
              <a:gd name="connsiteY4" fmla="*/ 28670 h 80992"/>
              <a:gd name="connsiteX5" fmla="*/ 12357 w 57095"/>
              <a:gd name="connsiteY5" fmla="*/ 15823 h 80992"/>
              <a:gd name="connsiteX6" fmla="*/ 4536 w 57095"/>
              <a:gd name="connsiteY6" fmla="*/ 10343 h 80992"/>
              <a:gd name="connsiteX7" fmla="*/ 0 w 57095"/>
              <a:gd name="connsiteY7" fmla="*/ 9871 h 80992"/>
              <a:gd name="connsiteX8" fmla="*/ 0 w 57095"/>
              <a:gd name="connsiteY8" fmla="*/ 3139 h 80992"/>
              <a:gd name="connsiteX9" fmla="*/ 29096 w 57095"/>
              <a:gd name="connsiteY9" fmla="*/ 789 h 80992"/>
              <a:gd name="connsiteX10" fmla="*/ 29096 w 57095"/>
              <a:gd name="connsiteY10" fmla="*/ 16767 h 80992"/>
              <a:gd name="connsiteX11" fmla="*/ 49900 w 57095"/>
              <a:gd name="connsiteY11" fmla="*/ 0 h 80992"/>
              <a:gd name="connsiteX12" fmla="*/ 57095 w 57095"/>
              <a:gd name="connsiteY12" fmla="*/ 1406 h 80992"/>
              <a:gd name="connsiteX13" fmla="*/ 55371 w 57095"/>
              <a:gd name="connsiteY13" fmla="*/ 16286 h 80992"/>
              <a:gd name="connsiteX14" fmla="*/ 45990 w 57095"/>
              <a:gd name="connsiteY14" fmla="*/ 15342 h 80992"/>
              <a:gd name="connsiteX15" fmla="*/ 29723 w 57095"/>
              <a:gd name="connsiteY15" fmla="*/ 24433 h 80992"/>
              <a:gd name="connsiteX16" fmla="*/ 29723 w 57095"/>
              <a:gd name="connsiteY16" fmla="*/ 55925 h 80992"/>
              <a:gd name="connsiteX17" fmla="*/ 30031 w 57095"/>
              <a:gd name="connsiteY17" fmla="*/ 68454 h 80992"/>
              <a:gd name="connsiteX18" fmla="*/ 37698 w 57095"/>
              <a:gd name="connsiteY18" fmla="*/ 73934 h 80992"/>
              <a:gd name="connsiteX19" fmla="*/ 42551 w 57095"/>
              <a:gd name="connsiteY19" fmla="*/ 74252 h 80992"/>
              <a:gd name="connsiteX20" fmla="*/ 42551 w 57095"/>
              <a:gd name="connsiteY20" fmla="*/ 80993 h 80992"/>
              <a:gd name="connsiteX21" fmla="*/ 1415 w 57095"/>
              <a:gd name="connsiteY21" fmla="*/ 80993 h 80992"/>
              <a:gd name="connsiteX22" fmla="*/ 1415 w 57095"/>
              <a:gd name="connsiteY22" fmla="*/ 74252 h 809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7095" h="80992">
                <a:moveTo>
                  <a:pt x="1415" y="74252"/>
                </a:moveTo>
                <a:lnTo>
                  <a:pt x="5634" y="73934"/>
                </a:lnTo>
                <a:cubicBezTo>
                  <a:pt x="10797" y="73626"/>
                  <a:pt x="12203" y="71902"/>
                  <a:pt x="12521" y="68454"/>
                </a:cubicBezTo>
                <a:cubicBezTo>
                  <a:pt x="12829" y="65478"/>
                  <a:pt x="12829" y="61405"/>
                  <a:pt x="12829" y="55925"/>
                </a:cubicBezTo>
                <a:lnTo>
                  <a:pt x="12829" y="28670"/>
                </a:lnTo>
                <a:cubicBezTo>
                  <a:pt x="12829" y="22401"/>
                  <a:pt x="12829" y="18799"/>
                  <a:pt x="12357" y="15823"/>
                </a:cubicBezTo>
                <a:cubicBezTo>
                  <a:pt x="11885" y="12847"/>
                  <a:pt x="10951" y="10969"/>
                  <a:pt x="4536" y="10343"/>
                </a:cubicBezTo>
                <a:lnTo>
                  <a:pt x="0" y="9871"/>
                </a:lnTo>
                <a:lnTo>
                  <a:pt x="0" y="3139"/>
                </a:lnTo>
                <a:lnTo>
                  <a:pt x="29096" y="789"/>
                </a:lnTo>
                <a:lnTo>
                  <a:pt x="29096" y="16767"/>
                </a:lnTo>
                <a:cubicBezTo>
                  <a:pt x="33315" y="5489"/>
                  <a:pt x="40982" y="0"/>
                  <a:pt x="49900" y="0"/>
                </a:cubicBezTo>
                <a:cubicBezTo>
                  <a:pt x="52405" y="0"/>
                  <a:pt x="54591" y="318"/>
                  <a:pt x="57095" y="1406"/>
                </a:cubicBezTo>
                <a:lnTo>
                  <a:pt x="55371" y="16286"/>
                </a:lnTo>
                <a:cubicBezTo>
                  <a:pt x="50681" y="15505"/>
                  <a:pt x="47705" y="15342"/>
                  <a:pt x="45990" y="15342"/>
                </a:cubicBezTo>
                <a:cubicBezTo>
                  <a:pt x="40202" y="15342"/>
                  <a:pt x="35193" y="17066"/>
                  <a:pt x="29723" y="24433"/>
                </a:cubicBezTo>
                <a:lnTo>
                  <a:pt x="29723" y="55925"/>
                </a:lnTo>
                <a:cubicBezTo>
                  <a:pt x="29723" y="61405"/>
                  <a:pt x="29723" y="65478"/>
                  <a:pt x="30031" y="68454"/>
                </a:cubicBezTo>
                <a:cubicBezTo>
                  <a:pt x="30348" y="71902"/>
                  <a:pt x="31591" y="73626"/>
                  <a:pt x="37698" y="73934"/>
                </a:cubicBezTo>
                <a:lnTo>
                  <a:pt x="42551" y="74252"/>
                </a:lnTo>
                <a:lnTo>
                  <a:pt x="42551" y="80993"/>
                </a:lnTo>
                <a:lnTo>
                  <a:pt x="1415" y="80993"/>
                </a:lnTo>
                <a:lnTo>
                  <a:pt x="1415" y="74252"/>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61" name="Freeform: Shape 60">
            <a:extLst>
              <a:ext uri="{FF2B5EF4-FFF2-40B4-BE49-F238E27FC236}">
                <a16:creationId xmlns:a16="http://schemas.microsoft.com/office/drawing/2014/main" id="{A021C9E5-734E-A533-8842-DDFEE8486BA7}"/>
              </a:ext>
            </a:extLst>
          </xdr:cNvPr>
          <xdr:cNvSpPr/>
        </xdr:nvSpPr>
        <xdr:spPr>
          <a:xfrm>
            <a:off x="2601322" y="6625424"/>
            <a:ext cx="58020" cy="83034"/>
          </a:xfrm>
          <a:custGeom>
            <a:avLst/>
            <a:gdLst>
              <a:gd name="connsiteX0" fmla="*/ 24560 w 58020"/>
              <a:gd name="connsiteY0" fmla="*/ 83034 h 83034"/>
              <a:gd name="connsiteX1" fmla="*/ 0 w 58020"/>
              <a:gd name="connsiteY1" fmla="*/ 77708 h 83034"/>
              <a:gd name="connsiteX2" fmla="*/ 0 w 58020"/>
              <a:gd name="connsiteY2" fmla="*/ 56714 h 83034"/>
              <a:gd name="connsiteX3" fmla="*/ 8447 w 58020"/>
              <a:gd name="connsiteY3" fmla="*/ 56714 h 83034"/>
              <a:gd name="connsiteX4" fmla="*/ 25494 w 58020"/>
              <a:gd name="connsiteY4" fmla="*/ 73789 h 83034"/>
              <a:gd name="connsiteX5" fmla="*/ 43014 w 58020"/>
              <a:gd name="connsiteY5" fmla="*/ 61568 h 83034"/>
              <a:gd name="connsiteX6" fmla="*/ 27999 w 58020"/>
              <a:gd name="connsiteY6" fmla="*/ 48403 h 83034"/>
              <a:gd name="connsiteX7" fmla="*/ 23308 w 58020"/>
              <a:gd name="connsiteY7" fmla="*/ 47151 h 83034"/>
              <a:gd name="connsiteX8" fmla="*/ 1560 w 58020"/>
              <a:gd name="connsiteY8" fmla="*/ 24751 h 83034"/>
              <a:gd name="connsiteX9" fmla="*/ 32217 w 58020"/>
              <a:gd name="connsiteY9" fmla="*/ 0 h 83034"/>
              <a:gd name="connsiteX10" fmla="*/ 55208 w 58020"/>
              <a:gd name="connsiteY10" fmla="*/ 4545 h 83034"/>
              <a:gd name="connsiteX11" fmla="*/ 55208 w 58020"/>
              <a:gd name="connsiteY11" fmla="*/ 23970 h 83034"/>
              <a:gd name="connsiteX12" fmla="*/ 47070 w 58020"/>
              <a:gd name="connsiteY12" fmla="*/ 23970 h 83034"/>
              <a:gd name="connsiteX13" fmla="*/ 31274 w 58020"/>
              <a:gd name="connsiteY13" fmla="*/ 9091 h 83034"/>
              <a:gd name="connsiteX14" fmla="*/ 15787 w 58020"/>
              <a:gd name="connsiteY14" fmla="*/ 20214 h 83034"/>
              <a:gd name="connsiteX15" fmla="*/ 31582 w 58020"/>
              <a:gd name="connsiteY15" fmla="*/ 32281 h 83034"/>
              <a:gd name="connsiteX16" fmla="*/ 36273 w 58020"/>
              <a:gd name="connsiteY16" fmla="*/ 33687 h 83034"/>
              <a:gd name="connsiteX17" fmla="*/ 58021 w 58020"/>
              <a:gd name="connsiteY17" fmla="*/ 57658 h 83034"/>
              <a:gd name="connsiteX18" fmla="*/ 24560 w 58020"/>
              <a:gd name="connsiteY18" fmla="*/ 83034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58020" h="83034">
                <a:moveTo>
                  <a:pt x="24560" y="83034"/>
                </a:moveTo>
                <a:cubicBezTo>
                  <a:pt x="18463" y="83034"/>
                  <a:pt x="7512" y="81628"/>
                  <a:pt x="0" y="77708"/>
                </a:cubicBezTo>
                <a:lnTo>
                  <a:pt x="0" y="56714"/>
                </a:lnTo>
                <a:lnTo>
                  <a:pt x="8447" y="56714"/>
                </a:lnTo>
                <a:cubicBezTo>
                  <a:pt x="8601" y="69253"/>
                  <a:pt x="15015" y="73789"/>
                  <a:pt x="25494" y="73789"/>
                </a:cubicBezTo>
                <a:cubicBezTo>
                  <a:pt x="38006" y="73789"/>
                  <a:pt x="43014" y="68309"/>
                  <a:pt x="43014" y="61568"/>
                </a:cubicBezTo>
                <a:cubicBezTo>
                  <a:pt x="43014" y="56242"/>
                  <a:pt x="40510" y="52014"/>
                  <a:pt x="27999" y="48403"/>
                </a:cubicBezTo>
                <a:lnTo>
                  <a:pt x="23308" y="47151"/>
                </a:lnTo>
                <a:cubicBezTo>
                  <a:pt x="6886" y="42452"/>
                  <a:pt x="1560" y="35874"/>
                  <a:pt x="1560" y="24751"/>
                </a:cubicBezTo>
                <a:cubicBezTo>
                  <a:pt x="1560" y="9554"/>
                  <a:pt x="13918" y="0"/>
                  <a:pt x="32217" y="0"/>
                </a:cubicBezTo>
                <a:cubicBezTo>
                  <a:pt x="39258" y="0"/>
                  <a:pt x="48013" y="1570"/>
                  <a:pt x="55208" y="4545"/>
                </a:cubicBezTo>
                <a:lnTo>
                  <a:pt x="55208" y="23970"/>
                </a:lnTo>
                <a:lnTo>
                  <a:pt x="47070" y="23970"/>
                </a:lnTo>
                <a:cubicBezTo>
                  <a:pt x="46598" y="12847"/>
                  <a:pt x="41281" y="9091"/>
                  <a:pt x="31274" y="9091"/>
                </a:cubicBezTo>
                <a:cubicBezTo>
                  <a:pt x="20323" y="9091"/>
                  <a:pt x="15787" y="14099"/>
                  <a:pt x="15787" y="20214"/>
                </a:cubicBezTo>
                <a:cubicBezTo>
                  <a:pt x="15787" y="25222"/>
                  <a:pt x="18917" y="28670"/>
                  <a:pt x="31582" y="32281"/>
                </a:cubicBezTo>
                <a:lnTo>
                  <a:pt x="36273" y="33687"/>
                </a:lnTo>
                <a:cubicBezTo>
                  <a:pt x="53484" y="38541"/>
                  <a:pt x="58021" y="47632"/>
                  <a:pt x="58021" y="57658"/>
                </a:cubicBezTo>
                <a:cubicBezTo>
                  <a:pt x="58030" y="71593"/>
                  <a:pt x="46925" y="83034"/>
                  <a:pt x="24560" y="83034"/>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62" name="Freeform: Shape 61">
            <a:extLst>
              <a:ext uri="{FF2B5EF4-FFF2-40B4-BE49-F238E27FC236}">
                <a16:creationId xmlns:a16="http://schemas.microsoft.com/office/drawing/2014/main" id="{82660025-F1FB-34EA-4DF9-921007E3CD4F}"/>
              </a:ext>
            </a:extLst>
          </xdr:cNvPr>
          <xdr:cNvSpPr/>
        </xdr:nvSpPr>
        <xdr:spPr>
          <a:xfrm>
            <a:off x="647104" y="6438897"/>
            <a:ext cx="423509" cy="267266"/>
          </a:xfrm>
          <a:custGeom>
            <a:avLst/>
            <a:gdLst>
              <a:gd name="connsiteX0" fmla="*/ 0 w 423509"/>
              <a:gd name="connsiteY0" fmla="*/ 267266 h 267266"/>
              <a:gd name="connsiteX1" fmla="*/ 423509 w 423509"/>
              <a:gd name="connsiteY1" fmla="*/ 267266 h 267266"/>
              <a:gd name="connsiteX2" fmla="*/ 354084 w 423509"/>
              <a:gd name="connsiteY2" fmla="*/ 167974 h 267266"/>
              <a:gd name="connsiteX3" fmla="*/ 253558 w 423509"/>
              <a:gd name="connsiteY3" fmla="*/ 167974 h 267266"/>
              <a:gd name="connsiteX4" fmla="*/ 142135 w 423509"/>
              <a:gd name="connsiteY4" fmla="*/ 209237 h 267266"/>
              <a:gd name="connsiteX5" fmla="*/ 100808 w 423509"/>
              <a:gd name="connsiteY5" fmla="*/ 167692 h 267266"/>
              <a:gd name="connsiteX6" fmla="*/ 9 w 423509"/>
              <a:gd name="connsiteY6" fmla="*/ 167692 h 267266"/>
              <a:gd name="connsiteX7" fmla="*/ 9 w 423509"/>
              <a:gd name="connsiteY7" fmla="*/ 267266 h 267266"/>
              <a:gd name="connsiteX8" fmla="*/ 0 w 423509"/>
              <a:gd name="connsiteY8" fmla="*/ 0 h 267266"/>
              <a:gd name="connsiteX9" fmla="*/ 423509 w 423509"/>
              <a:gd name="connsiteY9" fmla="*/ 0 h 267266"/>
              <a:gd name="connsiteX10" fmla="*/ 354084 w 423509"/>
              <a:gd name="connsiteY10" fmla="*/ 99284 h 267266"/>
              <a:gd name="connsiteX11" fmla="*/ 254102 w 423509"/>
              <a:gd name="connsiteY11" fmla="*/ 99284 h 267266"/>
              <a:gd name="connsiteX12" fmla="*/ 143432 w 423509"/>
              <a:gd name="connsiteY12" fmla="*/ 56034 h 267266"/>
              <a:gd name="connsiteX13" fmla="*/ 100245 w 423509"/>
              <a:gd name="connsiteY13" fmla="*/ 99284 h 267266"/>
              <a:gd name="connsiteX14" fmla="*/ 0 w 423509"/>
              <a:gd name="connsiteY14" fmla="*/ 99284 h 267266"/>
              <a:gd name="connsiteX15" fmla="*/ 0 w 423509"/>
              <a:gd name="connsiteY15" fmla="*/ 0 h 2672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423509" h="267266">
                <a:moveTo>
                  <a:pt x="0" y="267266"/>
                </a:moveTo>
                <a:lnTo>
                  <a:pt x="423509" y="267266"/>
                </a:lnTo>
                <a:lnTo>
                  <a:pt x="354084" y="167974"/>
                </a:lnTo>
                <a:lnTo>
                  <a:pt x="253558" y="167974"/>
                </a:lnTo>
                <a:cubicBezTo>
                  <a:pt x="234169" y="210180"/>
                  <a:pt x="184287" y="228662"/>
                  <a:pt x="142135" y="209237"/>
                </a:cubicBezTo>
                <a:cubicBezTo>
                  <a:pt x="123826" y="200799"/>
                  <a:pt x="109164" y="186056"/>
                  <a:pt x="100808" y="167692"/>
                </a:cubicBezTo>
                <a:lnTo>
                  <a:pt x="9" y="167692"/>
                </a:lnTo>
                <a:lnTo>
                  <a:pt x="9" y="267266"/>
                </a:lnTo>
                <a:close/>
                <a:moveTo>
                  <a:pt x="0" y="0"/>
                </a:moveTo>
                <a:lnTo>
                  <a:pt x="423509" y="0"/>
                </a:lnTo>
                <a:lnTo>
                  <a:pt x="354084" y="99284"/>
                </a:lnTo>
                <a:lnTo>
                  <a:pt x="254102" y="99284"/>
                </a:lnTo>
                <a:cubicBezTo>
                  <a:pt x="235466" y="56732"/>
                  <a:pt x="185920" y="37371"/>
                  <a:pt x="143432" y="56034"/>
                </a:cubicBezTo>
                <a:cubicBezTo>
                  <a:pt x="124134" y="64517"/>
                  <a:pt x="108719" y="79949"/>
                  <a:pt x="100245" y="99284"/>
                </a:cubicBezTo>
                <a:lnTo>
                  <a:pt x="0" y="99284"/>
                </a:lnTo>
                <a:lnTo>
                  <a:pt x="0" y="0"/>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63" name="Freeform: Shape 62">
            <a:extLst>
              <a:ext uri="{FF2B5EF4-FFF2-40B4-BE49-F238E27FC236}">
                <a16:creationId xmlns:a16="http://schemas.microsoft.com/office/drawing/2014/main" id="{2A02940E-942D-74CF-8059-18A074EFF5E9}"/>
              </a:ext>
            </a:extLst>
          </xdr:cNvPr>
          <xdr:cNvSpPr/>
        </xdr:nvSpPr>
        <xdr:spPr>
          <a:xfrm>
            <a:off x="781517" y="6526222"/>
            <a:ext cx="87479" cy="91499"/>
          </a:xfrm>
          <a:custGeom>
            <a:avLst/>
            <a:gdLst>
              <a:gd name="connsiteX0" fmla="*/ 87480 w 87479"/>
              <a:gd name="connsiteY0" fmla="*/ 0 h 91499"/>
              <a:gd name="connsiteX1" fmla="*/ 55535 w 87479"/>
              <a:gd name="connsiteY1" fmla="*/ 0 h 91499"/>
              <a:gd name="connsiteX2" fmla="*/ 35266 w 87479"/>
              <a:gd name="connsiteY2" fmla="*/ 30312 h 91499"/>
              <a:gd name="connsiteX3" fmla="*/ 38042 w 87479"/>
              <a:gd name="connsiteY3" fmla="*/ 0 h 91499"/>
              <a:gd name="connsiteX4" fmla="*/ 8882 w 87479"/>
              <a:gd name="connsiteY4" fmla="*/ 0 h 91499"/>
              <a:gd name="connsiteX5" fmla="*/ 0 w 87479"/>
              <a:gd name="connsiteY5" fmla="*/ 91499 h 91499"/>
              <a:gd name="connsiteX6" fmla="*/ 29151 w 87479"/>
              <a:gd name="connsiteY6" fmla="*/ 91499 h 91499"/>
              <a:gd name="connsiteX7" fmla="*/ 32490 w 87479"/>
              <a:gd name="connsiteY7" fmla="*/ 57857 h 91499"/>
              <a:gd name="connsiteX8" fmla="*/ 54709 w 87479"/>
              <a:gd name="connsiteY8" fmla="*/ 91227 h 91499"/>
              <a:gd name="connsiteX9" fmla="*/ 86645 w 87479"/>
              <a:gd name="connsiteY9" fmla="*/ 91227 h 91499"/>
              <a:gd name="connsiteX10" fmla="*/ 55272 w 87479"/>
              <a:gd name="connsiteY10" fmla="*/ 46453 h 914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87479" h="91499">
                <a:moveTo>
                  <a:pt x="87480" y="0"/>
                </a:moveTo>
                <a:lnTo>
                  <a:pt x="55535" y="0"/>
                </a:lnTo>
                <a:lnTo>
                  <a:pt x="35266" y="30312"/>
                </a:lnTo>
                <a:lnTo>
                  <a:pt x="38042" y="0"/>
                </a:lnTo>
                <a:lnTo>
                  <a:pt x="8882" y="0"/>
                </a:lnTo>
                <a:lnTo>
                  <a:pt x="0" y="91499"/>
                </a:lnTo>
                <a:lnTo>
                  <a:pt x="29151" y="91499"/>
                </a:lnTo>
                <a:lnTo>
                  <a:pt x="32490" y="57857"/>
                </a:lnTo>
                <a:lnTo>
                  <a:pt x="54709" y="91227"/>
                </a:lnTo>
                <a:lnTo>
                  <a:pt x="86645" y="91227"/>
                </a:lnTo>
                <a:lnTo>
                  <a:pt x="55272" y="46453"/>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xdr:row>
      <xdr:rowOff>0</xdr:rowOff>
    </xdr:from>
    <xdr:to>
      <xdr:col>1</xdr:col>
      <xdr:colOff>2057400</xdr:colOff>
      <xdr:row>2</xdr:row>
      <xdr:rowOff>87127</xdr:rowOff>
    </xdr:to>
    <xdr:grpSp>
      <xdr:nvGrpSpPr>
        <xdr:cNvPr id="2" name="Group 1">
          <a:extLst>
            <a:ext uri="{FF2B5EF4-FFF2-40B4-BE49-F238E27FC236}">
              <a16:creationId xmlns:a16="http://schemas.microsoft.com/office/drawing/2014/main" id="{F25A460F-9F50-42F9-901B-2D14F9E1E208}"/>
            </a:ext>
          </a:extLst>
        </xdr:cNvPr>
        <xdr:cNvGrpSpPr/>
      </xdr:nvGrpSpPr>
      <xdr:grpSpPr>
        <a:xfrm>
          <a:off x="285750" y="200025"/>
          <a:ext cx="2000250" cy="264927"/>
          <a:chOff x="647104" y="6430840"/>
          <a:chExt cx="2012238" cy="277627"/>
        </a:xfrm>
        <a:solidFill>
          <a:schemeClr val="tx1"/>
        </a:solidFill>
      </xdr:grpSpPr>
      <xdr:sp macro="" textlink="">
        <xdr:nvSpPr>
          <xdr:cNvPr id="3" name="Freeform: Shape 2">
            <a:extLst>
              <a:ext uri="{FF2B5EF4-FFF2-40B4-BE49-F238E27FC236}">
                <a16:creationId xmlns:a16="http://schemas.microsoft.com/office/drawing/2014/main" id="{C3958AEF-2C98-48CB-8721-0EF7E44E51D1}"/>
              </a:ext>
            </a:extLst>
          </xdr:cNvPr>
          <xdr:cNvSpPr/>
        </xdr:nvSpPr>
        <xdr:spPr>
          <a:xfrm>
            <a:off x="1144366" y="6439296"/>
            <a:ext cx="109354" cy="110134"/>
          </a:xfrm>
          <a:custGeom>
            <a:avLst/>
            <a:gdLst>
              <a:gd name="connsiteX0" fmla="*/ 0 w 109354"/>
              <a:gd name="connsiteY0" fmla="*/ 102604 h 110134"/>
              <a:gd name="connsiteX1" fmla="*/ 14544 w 109354"/>
              <a:gd name="connsiteY1" fmla="*/ 96181 h 110134"/>
              <a:gd name="connsiteX2" fmla="*/ 14861 w 109354"/>
              <a:gd name="connsiteY2" fmla="*/ 81301 h 110134"/>
              <a:gd name="connsiteX3" fmla="*/ 14861 w 109354"/>
              <a:gd name="connsiteY3" fmla="*/ 28824 h 110134"/>
              <a:gd name="connsiteX4" fmla="*/ 14544 w 109354"/>
              <a:gd name="connsiteY4" fmla="*/ 13945 h 110134"/>
              <a:gd name="connsiteX5" fmla="*/ 0 w 109354"/>
              <a:gd name="connsiteY5" fmla="*/ 7521 h 110134"/>
              <a:gd name="connsiteX6" fmla="*/ 0 w 109354"/>
              <a:gd name="connsiteY6" fmla="*/ 0 h 110134"/>
              <a:gd name="connsiteX7" fmla="*/ 47551 w 109354"/>
              <a:gd name="connsiteY7" fmla="*/ 0 h 110134"/>
              <a:gd name="connsiteX8" fmla="*/ 47551 w 109354"/>
              <a:gd name="connsiteY8" fmla="*/ 7521 h 110134"/>
              <a:gd name="connsiteX9" fmla="*/ 33007 w 109354"/>
              <a:gd name="connsiteY9" fmla="*/ 13945 h 110134"/>
              <a:gd name="connsiteX10" fmla="*/ 32698 w 109354"/>
              <a:gd name="connsiteY10" fmla="*/ 28824 h 110134"/>
              <a:gd name="connsiteX11" fmla="*/ 32698 w 109354"/>
              <a:gd name="connsiteY11" fmla="*/ 81301 h 110134"/>
              <a:gd name="connsiteX12" fmla="*/ 33007 w 109354"/>
              <a:gd name="connsiteY12" fmla="*/ 96181 h 110134"/>
              <a:gd name="connsiteX13" fmla="*/ 47551 w 109354"/>
              <a:gd name="connsiteY13" fmla="*/ 102604 h 110134"/>
              <a:gd name="connsiteX14" fmla="*/ 47551 w 109354"/>
              <a:gd name="connsiteY14" fmla="*/ 110126 h 110134"/>
              <a:gd name="connsiteX15" fmla="*/ 0 w 109354"/>
              <a:gd name="connsiteY15" fmla="*/ 110126 h 110134"/>
              <a:gd name="connsiteX16" fmla="*/ 0 w 109354"/>
              <a:gd name="connsiteY16" fmla="*/ 102604 h 110134"/>
              <a:gd name="connsiteX17" fmla="*/ 95582 w 109354"/>
              <a:gd name="connsiteY17" fmla="*/ 110126 h 110134"/>
              <a:gd name="connsiteX18" fmla="*/ 67111 w 109354"/>
              <a:gd name="connsiteY18" fmla="*/ 95400 h 110134"/>
              <a:gd name="connsiteX19" fmla="*/ 34422 w 109354"/>
              <a:gd name="connsiteY19" fmla="*/ 54673 h 110134"/>
              <a:gd name="connsiteX20" fmla="*/ 65859 w 109354"/>
              <a:gd name="connsiteY20" fmla="*/ 22401 h 110134"/>
              <a:gd name="connsiteX21" fmla="*/ 74624 w 109354"/>
              <a:gd name="connsiteY21" fmla="*/ 10960 h 110134"/>
              <a:gd name="connsiteX22" fmla="*/ 69153 w 109354"/>
              <a:gd name="connsiteY22" fmla="*/ 7984 h 110134"/>
              <a:gd name="connsiteX23" fmla="*/ 62893 w 109354"/>
              <a:gd name="connsiteY23" fmla="*/ 7512 h 110134"/>
              <a:gd name="connsiteX24" fmla="*/ 62893 w 109354"/>
              <a:gd name="connsiteY24" fmla="*/ 0 h 110134"/>
              <a:gd name="connsiteX25" fmla="*/ 107005 w 109354"/>
              <a:gd name="connsiteY25" fmla="*/ 0 h 110134"/>
              <a:gd name="connsiteX26" fmla="*/ 107005 w 109354"/>
              <a:gd name="connsiteY26" fmla="*/ 7521 h 110134"/>
              <a:gd name="connsiteX27" fmla="*/ 84168 w 109354"/>
              <a:gd name="connsiteY27" fmla="*/ 19897 h 110134"/>
              <a:gd name="connsiteX28" fmla="*/ 53194 w 109354"/>
              <a:gd name="connsiteY28" fmla="*/ 50290 h 110134"/>
              <a:gd name="connsiteX29" fmla="*/ 84794 w 109354"/>
              <a:gd name="connsiteY29" fmla="*/ 86010 h 110134"/>
              <a:gd name="connsiteX30" fmla="*/ 109354 w 109354"/>
              <a:gd name="connsiteY30" fmla="*/ 102613 h 110134"/>
              <a:gd name="connsiteX31" fmla="*/ 109354 w 109354"/>
              <a:gd name="connsiteY31" fmla="*/ 110135 h 110134"/>
              <a:gd name="connsiteX32" fmla="*/ 95582 w 109354"/>
              <a:gd name="connsiteY32" fmla="*/ 110135 h 110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109354" h="110134">
                <a:moveTo>
                  <a:pt x="0" y="102604"/>
                </a:moveTo>
                <a:cubicBezTo>
                  <a:pt x="11731" y="102132"/>
                  <a:pt x="14235" y="100100"/>
                  <a:pt x="14544" y="96181"/>
                </a:cubicBezTo>
                <a:cubicBezTo>
                  <a:pt x="14861" y="92261"/>
                  <a:pt x="14861" y="88351"/>
                  <a:pt x="14861" y="81301"/>
                </a:cubicBezTo>
                <a:lnTo>
                  <a:pt x="14861" y="28824"/>
                </a:lnTo>
                <a:cubicBezTo>
                  <a:pt x="14861" y="21775"/>
                  <a:pt x="14861" y="17855"/>
                  <a:pt x="14544" y="13945"/>
                </a:cubicBezTo>
                <a:cubicBezTo>
                  <a:pt x="14235" y="10025"/>
                  <a:pt x="11731" y="7993"/>
                  <a:pt x="0" y="7521"/>
                </a:cubicBezTo>
                <a:lnTo>
                  <a:pt x="0" y="0"/>
                </a:lnTo>
                <a:lnTo>
                  <a:pt x="47551" y="0"/>
                </a:lnTo>
                <a:lnTo>
                  <a:pt x="47551" y="7521"/>
                </a:lnTo>
                <a:cubicBezTo>
                  <a:pt x="35665" y="7993"/>
                  <a:pt x="33315" y="10025"/>
                  <a:pt x="33007" y="13945"/>
                </a:cubicBezTo>
                <a:cubicBezTo>
                  <a:pt x="32698" y="17864"/>
                  <a:pt x="32698" y="21775"/>
                  <a:pt x="32698" y="28824"/>
                </a:cubicBezTo>
                <a:lnTo>
                  <a:pt x="32698" y="81301"/>
                </a:lnTo>
                <a:cubicBezTo>
                  <a:pt x="32698" y="88351"/>
                  <a:pt x="32698" y="92270"/>
                  <a:pt x="33007" y="96181"/>
                </a:cubicBezTo>
                <a:cubicBezTo>
                  <a:pt x="33324" y="100100"/>
                  <a:pt x="35665" y="102132"/>
                  <a:pt x="47551" y="102604"/>
                </a:cubicBezTo>
                <a:lnTo>
                  <a:pt x="47551" y="110126"/>
                </a:lnTo>
                <a:lnTo>
                  <a:pt x="0" y="110126"/>
                </a:lnTo>
                <a:lnTo>
                  <a:pt x="0" y="102604"/>
                </a:lnTo>
                <a:close/>
                <a:moveTo>
                  <a:pt x="95582" y="110126"/>
                </a:moveTo>
                <a:cubicBezTo>
                  <a:pt x="81819" y="110126"/>
                  <a:pt x="77754" y="108556"/>
                  <a:pt x="67111" y="95400"/>
                </a:cubicBezTo>
                <a:lnTo>
                  <a:pt x="34422" y="54673"/>
                </a:lnTo>
                <a:lnTo>
                  <a:pt x="65859" y="22401"/>
                </a:lnTo>
                <a:cubicBezTo>
                  <a:pt x="73998" y="13782"/>
                  <a:pt x="74624" y="12212"/>
                  <a:pt x="74624" y="10960"/>
                </a:cubicBezTo>
                <a:cubicBezTo>
                  <a:pt x="74624" y="10016"/>
                  <a:pt x="74152" y="8302"/>
                  <a:pt x="69153" y="7984"/>
                </a:cubicBezTo>
                <a:lnTo>
                  <a:pt x="62893" y="7512"/>
                </a:lnTo>
                <a:lnTo>
                  <a:pt x="62893" y="0"/>
                </a:lnTo>
                <a:lnTo>
                  <a:pt x="107005" y="0"/>
                </a:lnTo>
                <a:lnTo>
                  <a:pt x="107005" y="7521"/>
                </a:lnTo>
                <a:cubicBezTo>
                  <a:pt x="98240" y="7839"/>
                  <a:pt x="94647" y="9554"/>
                  <a:pt x="84168" y="19897"/>
                </a:cubicBezTo>
                <a:lnTo>
                  <a:pt x="53194" y="50290"/>
                </a:lnTo>
                <a:lnTo>
                  <a:pt x="84794" y="86010"/>
                </a:lnTo>
                <a:cubicBezTo>
                  <a:pt x="98095" y="101207"/>
                  <a:pt x="99810" y="101833"/>
                  <a:pt x="109354" y="102613"/>
                </a:cubicBezTo>
                <a:lnTo>
                  <a:pt x="109354" y="110135"/>
                </a:lnTo>
                <a:lnTo>
                  <a:pt x="95582" y="110135"/>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 name="Freeform: Shape 3">
            <a:extLst>
              <a:ext uri="{FF2B5EF4-FFF2-40B4-BE49-F238E27FC236}">
                <a16:creationId xmlns:a16="http://schemas.microsoft.com/office/drawing/2014/main" id="{FD6DD791-E370-A156-0B65-E6335B4AA9CD}"/>
              </a:ext>
            </a:extLst>
          </xdr:cNvPr>
          <xdr:cNvSpPr/>
        </xdr:nvSpPr>
        <xdr:spPr>
          <a:xfrm>
            <a:off x="1260588" y="6430840"/>
            <a:ext cx="41145" cy="118581"/>
          </a:xfrm>
          <a:custGeom>
            <a:avLst/>
            <a:gdLst>
              <a:gd name="connsiteX0" fmla="*/ 1570 w 41145"/>
              <a:gd name="connsiteY0" fmla="*/ 111849 h 118581"/>
              <a:gd name="connsiteX1" fmla="*/ 5634 w 41145"/>
              <a:gd name="connsiteY1" fmla="*/ 111532 h 118581"/>
              <a:gd name="connsiteX2" fmla="*/ 12675 w 41145"/>
              <a:gd name="connsiteY2" fmla="*/ 106052 h 118581"/>
              <a:gd name="connsiteX3" fmla="*/ 12983 w 41145"/>
              <a:gd name="connsiteY3" fmla="*/ 93522 h 118581"/>
              <a:gd name="connsiteX4" fmla="*/ 12983 w 41145"/>
              <a:gd name="connsiteY4" fmla="*/ 27881 h 118581"/>
              <a:gd name="connsiteX5" fmla="*/ 12511 w 41145"/>
              <a:gd name="connsiteY5" fmla="*/ 15034 h 118581"/>
              <a:gd name="connsiteX6" fmla="*/ 4536 w 41145"/>
              <a:gd name="connsiteY6" fmla="*/ 9554 h 118581"/>
              <a:gd name="connsiteX7" fmla="*/ 0 w 41145"/>
              <a:gd name="connsiteY7" fmla="*/ 9082 h 118581"/>
              <a:gd name="connsiteX8" fmla="*/ 0 w 41145"/>
              <a:gd name="connsiteY8" fmla="*/ 2350 h 118581"/>
              <a:gd name="connsiteX9" fmla="*/ 29723 w 41145"/>
              <a:gd name="connsiteY9" fmla="*/ 0 h 118581"/>
              <a:gd name="connsiteX10" fmla="*/ 29723 w 41145"/>
              <a:gd name="connsiteY10" fmla="*/ 93522 h 118581"/>
              <a:gd name="connsiteX11" fmla="*/ 30040 w 41145"/>
              <a:gd name="connsiteY11" fmla="*/ 106052 h 118581"/>
              <a:gd name="connsiteX12" fmla="*/ 36926 w 41145"/>
              <a:gd name="connsiteY12" fmla="*/ 111532 h 118581"/>
              <a:gd name="connsiteX13" fmla="*/ 41145 w 41145"/>
              <a:gd name="connsiteY13" fmla="*/ 111849 h 118581"/>
              <a:gd name="connsiteX14" fmla="*/ 41145 w 41145"/>
              <a:gd name="connsiteY14" fmla="*/ 118581 h 118581"/>
              <a:gd name="connsiteX15" fmla="*/ 1570 w 41145"/>
              <a:gd name="connsiteY15" fmla="*/ 118581 h 118581"/>
              <a:gd name="connsiteX16" fmla="*/ 1570 w 41145"/>
              <a:gd name="connsiteY16" fmla="*/ 111849 h 1185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41145" h="118581">
                <a:moveTo>
                  <a:pt x="1570" y="111849"/>
                </a:moveTo>
                <a:lnTo>
                  <a:pt x="5634" y="111532"/>
                </a:lnTo>
                <a:cubicBezTo>
                  <a:pt x="10951" y="111214"/>
                  <a:pt x="12357" y="109500"/>
                  <a:pt x="12675" y="106052"/>
                </a:cubicBezTo>
                <a:cubicBezTo>
                  <a:pt x="12983" y="103076"/>
                  <a:pt x="12983" y="99002"/>
                  <a:pt x="12983" y="93522"/>
                </a:cubicBezTo>
                <a:lnTo>
                  <a:pt x="12983" y="27881"/>
                </a:lnTo>
                <a:cubicBezTo>
                  <a:pt x="12983" y="21611"/>
                  <a:pt x="12983" y="18009"/>
                  <a:pt x="12511" y="15034"/>
                </a:cubicBezTo>
                <a:cubicBezTo>
                  <a:pt x="12040" y="12058"/>
                  <a:pt x="11105" y="10025"/>
                  <a:pt x="4536" y="9554"/>
                </a:cubicBezTo>
                <a:lnTo>
                  <a:pt x="0" y="9082"/>
                </a:lnTo>
                <a:lnTo>
                  <a:pt x="0" y="2350"/>
                </a:lnTo>
                <a:lnTo>
                  <a:pt x="29723" y="0"/>
                </a:lnTo>
                <a:lnTo>
                  <a:pt x="29723" y="93522"/>
                </a:lnTo>
                <a:cubicBezTo>
                  <a:pt x="29723" y="99002"/>
                  <a:pt x="29723" y="103076"/>
                  <a:pt x="30040" y="106052"/>
                </a:cubicBezTo>
                <a:cubicBezTo>
                  <a:pt x="30349" y="109500"/>
                  <a:pt x="31764" y="111223"/>
                  <a:pt x="36926" y="111532"/>
                </a:cubicBezTo>
                <a:lnTo>
                  <a:pt x="41145" y="111849"/>
                </a:lnTo>
                <a:lnTo>
                  <a:pt x="41145" y="118581"/>
                </a:lnTo>
                <a:lnTo>
                  <a:pt x="1570" y="118581"/>
                </a:lnTo>
                <a:lnTo>
                  <a:pt x="1570" y="111849"/>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 name="Freeform: Shape 4">
            <a:extLst>
              <a:ext uri="{FF2B5EF4-FFF2-40B4-BE49-F238E27FC236}">
                <a16:creationId xmlns:a16="http://schemas.microsoft.com/office/drawing/2014/main" id="{CFF35C8A-3EFE-69BC-E135-2A9EBFF573FA}"/>
              </a:ext>
            </a:extLst>
          </xdr:cNvPr>
          <xdr:cNvSpPr/>
        </xdr:nvSpPr>
        <xdr:spPr>
          <a:xfrm>
            <a:off x="1308148" y="6468265"/>
            <a:ext cx="73199" cy="82870"/>
          </a:xfrm>
          <a:custGeom>
            <a:avLst/>
            <a:gdLst>
              <a:gd name="connsiteX0" fmla="*/ 0 w 73199"/>
              <a:gd name="connsiteY0" fmla="*/ 63301 h 82870"/>
              <a:gd name="connsiteX1" fmla="*/ 12040 w 73199"/>
              <a:gd name="connsiteY1" fmla="*/ 44656 h 82870"/>
              <a:gd name="connsiteX2" fmla="*/ 44892 w 73199"/>
              <a:gd name="connsiteY2" fmla="*/ 34785 h 82870"/>
              <a:gd name="connsiteX3" fmla="*/ 44892 w 73199"/>
              <a:gd name="connsiteY3" fmla="*/ 31492 h 82870"/>
              <a:gd name="connsiteX4" fmla="*/ 26429 w 73199"/>
              <a:gd name="connsiteY4" fmla="*/ 12067 h 82870"/>
              <a:gd name="connsiteX5" fmla="*/ 5779 w 73199"/>
              <a:gd name="connsiteY5" fmla="*/ 15823 h 82870"/>
              <a:gd name="connsiteX6" fmla="*/ 4845 w 73199"/>
              <a:gd name="connsiteY6" fmla="*/ 8773 h 82870"/>
              <a:gd name="connsiteX7" fmla="*/ 32063 w 73199"/>
              <a:gd name="connsiteY7" fmla="*/ 0 h 82870"/>
              <a:gd name="connsiteX8" fmla="*/ 61623 w 73199"/>
              <a:gd name="connsiteY8" fmla="*/ 29142 h 82870"/>
              <a:gd name="connsiteX9" fmla="*/ 61314 w 73199"/>
              <a:gd name="connsiteY9" fmla="*/ 65642 h 82870"/>
              <a:gd name="connsiteX10" fmla="*/ 69289 w 73199"/>
              <a:gd name="connsiteY10" fmla="*/ 73789 h 82870"/>
              <a:gd name="connsiteX11" fmla="*/ 73199 w 73199"/>
              <a:gd name="connsiteY11" fmla="*/ 73471 h 82870"/>
              <a:gd name="connsiteX12" fmla="*/ 73199 w 73199"/>
              <a:gd name="connsiteY12" fmla="*/ 79741 h 82870"/>
              <a:gd name="connsiteX13" fmla="*/ 58338 w 73199"/>
              <a:gd name="connsiteY13" fmla="*/ 82717 h 82870"/>
              <a:gd name="connsiteX14" fmla="*/ 45827 w 73199"/>
              <a:gd name="connsiteY14" fmla="*/ 71593 h 82870"/>
              <a:gd name="connsiteX15" fmla="*/ 22210 w 73199"/>
              <a:gd name="connsiteY15" fmla="*/ 82871 h 82870"/>
              <a:gd name="connsiteX16" fmla="*/ 0 w 73199"/>
              <a:gd name="connsiteY16" fmla="*/ 63301 h 82870"/>
              <a:gd name="connsiteX17" fmla="*/ 44892 w 73199"/>
              <a:gd name="connsiteY17" fmla="*/ 63927 h 82870"/>
              <a:gd name="connsiteX18" fmla="*/ 44892 w 73199"/>
              <a:gd name="connsiteY18" fmla="*/ 45128 h 82870"/>
              <a:gd name="connsiteX19" fmla="*/ 22364 w 73199"/>
              <a:gd name="connsiteY19" fmla="*/ 49510 h 82870"/>
              <a:gd name="connsiteX20" fmla="*/ 16268 w 73199"/>
              <a:gd name="connsiteY20" fmla="*/ 59853 h 82870"/>
              <a:gd name="connsiteX21" fmla="*/ 28316 w 73199"/>
              <a:gd name="connsiteY21" fmla="*/ 71757 h 82870"/>
              <a:gd name="connsiteX22" fmla="*/ 44892 w 73199"/>
              <a:gd name="connsiteY22" fmla="*/ 63927 h 828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73199" h="82870">
                <a:moveTo>
                  <a:pt x="0" y="63301"/>
                </a:moveTo>
                <a:cubicBezTo>
                  <a:pt x="0" y="55780"/>
                  <a:pt x="3130" y="49510"/>
                  <a:pt x="12040" y="44656"/>
                </a:cubicBezTo>
                <a:cubicBezTo>
                  <a:pt x="20178" y="40265"/>
                  <a:pt x="29087" y="37607"/>
                  <a:pt x="44892" y="34785"/>
                </a:cubicBezTo>
                <a:lnTo>
                  <a:pt x="44892" y="31492"/>
                </a:lnTo>
                <a:cubicBezTo>
                  <a:pt x="44892" y="17864"/>
                  <a:pt x="39104" y="12067"/>
                  <a:pt x="26429" y="12067"/>
                </a:cubicBezTo>
                <a:cubicBezTo>
                  <a:pt x="20486" y="12067"/>
                  <a:pt x="13292" y="13165"/>
                  <a:pt x="5779" y="15823"/>
                </a:cubicBezTo>
                <a:lnTo>
                  <a:pt x="4845" y="8773"/>
                </a:lnTo>
                <a:cubicBezTo>
                  <a:pt x="11885" y="3130"/>
                  <a:pt x="22047" y="0"/>
                  <a:pt x="32063" y="0"/>
                </a:cubicBezTo>
                <a:cubicBezTo>
                  <a:pt x="52559" y="0"/>
                  <a:pt x="61623" y="10806"/>
                  <a:pt x="61623" y="29142"/>
                </a:cubicBezTo>
                <a:cubicBezTo>
                  <a:pt x="61623" y="43241"/>
                  <a:pt x="61314" y="52486"/>
                  <a:pt x="61314" y="65642"/>
                </a:cubicBezTo>
                <a:cubicBezTo>
                  <a:pt x="61314" y="71285"/>
                  <a:pt x="63346" y="73789"/>
                  <a:pt x="69289" y="73789"/>
                </a:cubicBezTo>
                <a:cubicBezTo>
                  <a:pt x="70387" y="73789"/>
                  <a:pt x="71321" y="73789"/>
                  <a:pt x="73199" y="73471"/>
                </a:cubicBezTo>
                <a:lnTo>
                  <a:pt x="73199" y="79741"/>
                </a:lnTo>
                <a:cubicBezTo>
                  <a:pt x="67883" y="82091"/>
                  <a:pt x="62720" y="82717"/>
                  <a:pt x="58338" y="82717"/>
                </a:cubicBezTo>
                <a:cubicBezTo>
                  <a:pt x="52704" y="82717"/>
                  <a:pt x="46915" y="80993"/>
                  <a:pt x="45827" y="71593"/>
                </a:cubicBezTo>
                <a:cubicBezTo>
                  <a:pt x="39730" y="78489"/>
                  <a:pt x="31437" y="82871"/>
                  <a:pt x="22210" y="82871"/>
                </a:cubicBezTo>
                <a:cubicBezTo>
                  <a:pt x="9390" y="82880"/>
                  <a:pt x="0" y="74896"/>
                  <a:pt x="0" y="63301"/>
                </a:cubicBezTo>
                <a:moveTo>
                  <a:pt x="44892" y="63927"/>
                </a:moveTo>
                <a:lnTo>
                  <a:pt x="44892" y="45128"/>
                </a:lnTo>
                <a:cubicBezTo>
                  <a:pt x="31755" y="46534"/>
                  <a:pt x="26429" y="47478"/>
                  <a:pt x="22364" y="49510"/>
                </a:cubicBezTo>
                <a:cubicBezTo>
                  <a:pt x="18300" y="51543"/>
                  <a:pt x="16268" y="55154"/>
                  <a:pt x="16268" y="59853"/>
                </a:cubicBezTo>
                <a:cubicBezTo>
                  <a:pt x="16268" y="67529"/>
                  <a:pt x="22056" y="71757"/>
                  <a:pt x="28316" y="71757"/>
                </a:cubicBezTo>
                <a:cubicBezTo>
                  <a:pt x="33479" y="71757"/>
                  <a:pt x="39421" y="69407"/>
                  <a:pt x="44892" y="63927"/>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6" name="Freeform: Shape 5">
            <a:extLst>
              <a:ext uri="{FF2B5EF4-FFF2-40B4-BE49-F238E27FC236}">
                <a16:creationId xmlns:a16="http://schemas.microsoft.com/office/drawing/2014/main" id="{7E3AD9A9-74CD-DCEF-1B21-E74EBE95756C}"/>
              </a:ext>
            </a:extLst>
          </xdr:cNvPr>
          <xdr:cNvSpPr/>
        </xdr:nvSpPr>
        <xdr:spPr>
          <a:xfrm>
            <a:off x="1374470" y="6470162"/>
            <a:ext cx="87606" cy="79269"/>
          </a:xfrm>
          <a:custGeom>
            <a:avLst/>
            <a:gdLst>
              <a:gd name="connsiteX0" fmla="*/ 10797 w 87606"/>
              <a:gd name="connsiteY0" fmla="*/ 16603 h 79269"/>
              <a:gd name="connsiteX1" fmla="*/ 0 w 87606"/>
              <a:gd name="connsiteY1" fmla="*/ 6732 h 79269"/>
              <a:gd name="connsiteX2" fmla="*/ 0 w 87606"/>
              <a:gd name="connsiteY2" fmla="*/ 0 h 79269"/>
              <a:gd name="connsiteX3" fmla="*/ 36917 w 87606"/>
              <a:gd name="connsiteY3" fmla="*/ 0 h 79269"/>
              <a:gd name="connsiteX4" fmla="*/ 36917 w 87606"/>
              <a:gd name="connsiteY4" fmla="*/ 6732 h 79269"/>
              <a:gd name="connsiteX5" fmla="*/ 32535 w 87606"/>
              <a:gd name="connsiteY5" fmla="*/ 6886 h 79269"/>
              <a:gd name="connsiteX6" fmla="*/ 26901 w 87606"/>
              <a:gd name="connsiteY6" fmla="*/ 10488 h 79269"/>
              <a:gd name="connsiteX7" fmla="*/ 29251 w 87606"/>
              <a:gd name="connsiteY7" fmla="*/ 18481 h 79269"/>
              <a:gd name="connsiteX8" fmla="*/ 46770 w 87606"/>
              <a:gd name="connsiteY8" fmla="*/ 65007 h 79269"/>
              <a:gd name="connsiteX9" fmla="*/ 63355 w 87606"/>
              <a:gd name="connsiteY9" fmla="*/ 20359 h 79269"/>
              <a:gd name="connsiteX10" fmla="*/ 66014 w 87606"/>
              <a:gd name="connsiteY10" fmla="*/ 10806 h 79269"/>
              <a:gd name="connsiteX11" fmla="*/ 59917 w 87606"/>
              <a:gd name="connsiteY11" fmla="*/ 6886 h 79269"/>
              <a:gd name="connsiteX12" fmla="*/ 55072 w 87606"/>
              <a:gd name="connsiteY12" fmla="*/ 6732 h 79269"/>
              <a:gd name="connsiteX13" fmla="*/ 55072 w 87606"/>
              <a:gd name="connsiteY13" fmla="*/ 0 h 79269"/>
              <a:gd name="connsiteX14" fmla="*/ 87607 w 87606"/>
              <a:gd name="connsiteY14" fmla="*/ 0 h 79269"/>
              <a:gd name="connsiteX15" fmla="*/ 87607 w 87606"/>
              <a:gd name="connsiteY15" fmla="*/ 6732 h 79269"/>
              <a:gd name="connsiteX16" fmla="*/ 76502 w 87606"/>
              <a:gd name="connsiteY16" fmla="*/ 16449 h 79269"/>
              <a:gd name="connsiteX17" fmla="*/ 51007 w 87606"/>
              <a:gd name="connsiteY17" fmla="*/ 79269 h 79269"/>
              <a:gd name="connsiteX18" fmla="*/ 35366 w 87606"/>
              <a:gd name="connsiteY18" fmla="*/ 79269 h 79269"/>
              <a:gd name="connsiteX19" fmla="*/ 10797 w 87606"/>
              <a:gd name="connsiteY19" fmla="*/ 16603 h 792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87606" h="79269">
                <a:moveTo>
                  <a:pt x="10797" y="16603"/>
                </a:moveTo>
                <a:cubicBezTo>
                  <a:pt x="7512" y="7830"/>
                  <a:pt x="5943" y="7050"/>
                  <a:pt x="0" y="6732"/>
                </a:cubicBezTo>
                <a:lnTo>
                  <a:pt x="0" y="0"/>
                </a:lnTo>
                <a:lnTo>
                  <a:pt x="36917" y="0"/>
                </a:lnTo>
                <a:lnTo>
                  <a:pt x="36917" y="6732"/>
                </a:lnTo>
                <a:lnTo>
                  <a:pt x="32535" y="6886"/>
                </a:lnTo>
                <a:cubicBezTo>
                  <a:pt x="28153" y="7040"/>
                  <a:pt x="26901" y="8610"/>
                  <a:pt x="26901" y="10488"/>
                </a:cubicBezTo>
                <a:cubicBezTo>
                  <a:pt x="26901" y="11432"/>
                  <a:pt x="27209" y="13310"/>
                  <a:pt x="29251" y="18481"/>
                </a:cubicBezTo>
                <a:lnTo>
                  <a:pt x="46770" y="65007"/>
                </a:lnTo>
                <a:lnTo>
                  <a:pt x="63355" y="20359"/>
                </a:lnTo>
                <a:cubicBezTo>
                  <a:pt x="65388" y="14879"/>
                  <a:pt x="66014" y="12212"/>
                  <a:pt x="66014" y="10806"/>
                </a:cubicBezTo>
                <a:cubicBezTo>
                  <a:pt x="66014" y="8928"/>
                  <a:pt x="65079" y="7050"/>
                  <a:pt x="59917" y="6886"/>
                </a:cubicBezTo>
                <a:lnTo>
                  <a:pt x="55072" y="6732"/>
                </a:lnTo>
                <a:lnTo>
                  <a:pt x="55072" y="0"/>
                </a:lnTo>
                <a:lnTo>
                  <a:pt x="87607" y="0"/>
                </a:lnTo>
                <a:lnTo>
                  <a:pt x="87607" y="6732"/>
                </a:lnTo>
                <a:cubicBezTo>
                  <a:pt x="81664" y="6886"/>
                  <a:pt x="79786" y="8147"/>
                  <a:pt x="76502" y="16449"/>
                </a:cubicBezTo>
                <a:lnTo>
                  <a:pt x="51007" y="79269"/>
                </a:lnTo>
                <a:lnTo>
                  <a:pt x="35366" y="79269"/>
                </a:lnTo>
                <a:lnTo>
                  <a:pt x="10797" y="16603"/>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7" name="Freeform: Shape 6">
            <a:extLst>
              <a:ext uri="{FF2B5EF4-FFF2-40B4-BE49-F238E27FC236}">
                <a16:creationId xmlns:a16="http://schemas.microsoft.com/office/drawing/2014/main" id="{DB09F69D-8475-119C-C842-DA472596DE5D}"/>
              </a:ext>
            </a:extLst>
          </xdr:cNvPr>
          <xdr:cNvSpPr/>
        </xdr:nvSpPr>
        <xdr:spPr>
          <a:xfrm>
            <a:off x="1463012" y="6468274"/>
            <a:ext cx="68826" cy="83025"/>
          </a:xfrm>
          <a:custGeom>
            <a:avLst/>
            <a:gdLst>
              <a:gd name="connsiteX0" fmla="*/ 0 w 68826"/>
              <a:gd name="connsiteY0" fmla="*/ 42452 h 83025"/>
              <a:gd name="connsiteX1" fmla="*/ 38169 w 68826"/>
              <a:gd name="connsiteY1" fmla="*/ 0 h 83025"/>
              <a:gd name="connsiteX2" fmla="*/ 68672 w 68826"/>
              <a:gd name="connsiteY2" fmla="*/ 32898 h 83025"/>
              <a:gd name="connsiteX3" fmla="*/ 68200 w 68826"/>
              <a:gd name="connsiteY3" fmla="*/ 40256 h 83025"/>
              <a:gd name="connsiteX4" fmla="*/ 17365 w 68826"/>
              <a:gd name="connsiteY4" fmla="*/ 40256 h 83025"/>
              <a:gd name="connsiteX5" fmla="*/ 46770 w 68826"/>
              <a:gd name="connsiteY5" fmla="*/ 71276 h 83025"/>
              <a:gd name="connsiteX6" fmla="*/ 67883 w 68826"/>
              <a:gd name="connsiteY6" fmla="*/ 67520 h 83025"/>
              <a:gd name="connsiteX7" fmla="*/ 68826 w 68826"/>
              <a:gd name="connsiteY7" fmla="*/ 74569 h 83025"/>
              <a:gd name="connsiteX8" fmla="*/ 39576 w 68826"/>
              <a:gd name="connsiteY8" fmla="*/ 83025 h 83025"/>
              <a:gd name="connsiteX9" fmla="*/ 0 w 68826"/>
              <a:gd name="connsiteY9" fmla="*/ 42452 h 83025"/>
              <a:gd name="connsiteX10" fmla="*/ 35511 w 68826"/>
              <a:gd name="connsiteY10" fmla="*/ 10025 h 83025"/>
              <a:gd name="connsiteX11" fmla="*/ 17365 w 68826"/>
              <a:gd name="connsiteY11" fmla="*/ 32580 h 83025"/>
              <a:gd name="connsiteX12" fmla="*/ 51779 w 68826"/>
              <a:gd name="connsiteY12" fmla="*/ 30385 h 83025"/>
              <a:gd name="connsiteX13" fmla="*/ 51933 w 68826"/>
              <a:gd name="connsiteY13" fmla="*/ 28035 h 83025"/>
              <a:gd name="connsiteX14" fmla="*/ 35511 w 68826"/>
              <a:gd name="connsiteY14" fmla="*/ 10025 h 8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68826" h="83025">
                <a:moveTo>
                  <a:pt x="0" y="42452"/>
                </a:moveTo>
                <a:cubicBezTo>
                  <a:pt x="0" y="16757"/>
                  <a:pt x="15170" y="0"/>
                  <a:pt x="38169" y="0"/>
                </a:cubicBezTo>
                <a:cubicBezTo>
                  <a:pt x="55843" y="0"/>
                  <a:pt x="68672" y="10651"/>
                  <a:pt x="68672" y="32898"/>
                </a:cubicBezTo>
                <a:cubicBezTo>
                  <a:pt x="68672" y="35094"/>
                  <a:pt x="68518" y="38224"/>
                  <a:pt x="68200" y="40256"/>
                </a:cubicBezTo>
                <a:lnTo>
                  <a:pt x="17365" y="40256"/>
                </a:lnTo>
                <a:cubicBezTo>
                  <a:pt x="17991" y="60624"/>
                  <a:pt x="27373" y="71276"/>
                  <a:pt x="46770" y="71276"/>
                </a:cubicBezTo>
                <a:cubicBezTo>
                  <a:pt x="52087" y="71276"/>
                  <a:pt x="58656" y="70332"/>
                  <a:pt x="67883" y="67520"/>
                </a:cubicBezTo>
                <a:lnTo>
                  <a:pt x="68826" y="74569"/>
                </a:lnTo>
                <a:cubicBezTo>
                  <a:pt x="59127" y="80213"/>
                  <a:pt x="48648" y="83025"/>
                  <a:pt x="39576" y="83025"/>
                </a:cubicBezTo>
                <a:cubicBezTo>
                  <a:pt x="13763" y="83025"/>
                  <a:pt x="0" y="67366"/>
                  <a:pt x="0" y="42452"/>
                </a:cubicBezTo>
                <a:moveTo>
                  <a:pt x="35511" y="10025"/>
                </a:moveTo>
                <a:cubicBezTo>
                  <a:pt x="24878" y="10025"/>
                  <a:pt x="17683" y="16449"/>
                  <a:pt x="17365" y="32580"/>
                </a:cubicBezTo>
                <a:lnTo>
                  <a:pt x="51779" y="30385"/>
                </a:lnTo>
                <a:cubicBezTo>
                  <a:pt x="51933" y="29287"/>
                  <a:pt x="51933" y="28507"/>
                  <a:pt x="51933" y="28035"/>
                </a:cubicBezTo>
                <a:cubicBezTo>
                  <a:pt x="51933" y="16295"/>
                  <a:pt x="44738" y="10025"/>
                  <a:pt x="35511" y="1002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8" name="Freeform: Shape 7">
            <a:extLst>
              <a:ext uri="{FF2B5EF4-FFF2-40B4-BE49-F238E27FC236}">
                <a16:creationId xmlns:a16="http://schemas.microsoft.com/office/drawing/2014/main" id="{E327FF09-797B-58AE-BECD-B4F1783C8253}"/>
              </a:ext>
            </a:extLst>
          </xdr:cNvPr>
          <xdr:cNvSpPr/>
        </xdr:nvSpPr>
        <xdr:spPr>
          <a:xfrm>
            <a:off x="1539786" y="6468284"/>
            <a:ext cx="93858" cy="81147"/>
          </a:xfrm>
          <a:custGeom>
            <a:avLst/>
            <a:gdLst>
              <a:gd name="connsiteX0" fmla="*/ 54627 w 93858"/>
              <a:gd name="connsiteY0" fmla="*/ 74406 h 81147"/>
              <a:gd name="connsiteX1" fmla="*/ 58692 w 93858"/>
              <a:gd name="connsiteY1" fmla="*/ 74088 h 81147"/>
              <a:gd name="connsiteX2" fmla="*/ 65415 w 93858"/>
              <a:gd name="connsiteY2" fmla="*/ 68608 h 81147"/>
              <a:gd name="connsiteX3" fmla="*/ 65723 w 93858"/>
              <a:gd name="connsiteY3" fmla="*/ 56079 h 81147"/>
              <a:gd name="connsiteX4" fmla="*/ 65723 w 93858"/>
              <a:gd name="connsiteY4" fmla="*/ 30231 h 81147"/>
              <a:gd name="connsiteX5" fmla="*/ 51016 w 93858"/>
              <a:gd name="connsiteY5" fmla="*/ 12684 h 81147"/>
              <a:gd name="connsiteX6" fmla="*/ 29741 w 93858"/>
              <a:gd name="connsiteY6" fmla="*/ 22237 h 81147"/>
              <a:gd name="connsiteX7" fmla="*/ 29741 w 93858"/>
              <a:gd name="connsiteY7" fmla="*/ 56079 h 81147"/>
              <a:gd name="connsiteX8" fmla="*/ 30049 w 93858"/>
              <a:gd name="connsiteY8" fmla="*/ 68608 h 81147"/>
              <a:gd name="connsiteX9" fmla="*/ 36772 w 93858"/>
              <a:gd name="connsiteY9" fmla="*/ 74088 h 81147"/>
              <a:gd name="connsiteX10" fmla="*/ 40837 w 93858"/>
              <a:gd name="connsiteY10" fmla="*/ 74406 h 81147"/>
              <a:gd name="connsiteX11" fmla="*/ 40837 w 93858"/>
              <a:gd name="connsiteY11" fmla="*/ 81138 h 81147"/>
              <a:gd name="connsiteX12" fmla="*/ 1415 w 93858"/>
              <a:gd name="connsiteY12" fmla="*/ 81138 h 81147"/>
              <a:gd name="connsiteX13" fmla="*/ 1415 w 93858"/>
              <a:gd name="connsiteY13" fmla="*/ 74406 h 81147"/>
              <a:gd name="connsiteX14" fmla="*/ 5634 w 93858"/>
              <a:gd name="connsiteY14" fmla="*/ 74088 h 81147"/>
              <a:gd name="connsiteX15" fmla="*/ 12521 w 93858"/>
              <a:gd name="connsiteY15" fmla="*/ 68608 h 81147"/>
              <a:gd name="connsiteX16" fmla="*/ 12829 w 93858"/>
              <a:gd name="connsiteY16" fmla="*/ 56079 h 81147"/>
              <a:gd name="connsiteX17" fmla="*/ 12829 w 93858"/>
              <a:gd name="connsiteY17" fmla="*/ 28824 h 81147"/>
              <a:gd name="connsiteX18" fmla="*/ 12357 w 93858"/>
              <a:gd name="connsiteY18" fmla="*/ 15977 h 81147"/>
              <a:gd name="connsiteX19" fmla="*/ 4536 w 93858"/>
              <a:gd name="connsiteY19" fmla="*/ 10497 h 81147"/>
              <a:gd name="connsiteX20" fmla="*/ 0 w 93858"/>
              <a:gd name="connsiteY20" fmla="*/ 10025 h 81147"/>
              <a:gd name="connsiteX21" fmla="*/ 0 w 93858"/>
              <a:gd name="connsiteY21" fmla="*/ 3284 h 81147"/>
              <a:gd name="connsiteX22" fmla="*/ 29097 w 93858"/>
              <a:gd name="connsiteY22" fmla="*/ 934 h 81147"/>
              <a:gd name="connsiteX23" fmla="*/ 29097 w 93858"/>
              <a:gd name="connsiteY23" fmla="*/ 13782 h 81147"/>
              <a:gd name="connsiteX24" fmla="*/ 57413 w 93858"/>
              <a:gd name="connsiteY24" fmla="*/ 0 h 81147"/>
              <a:gd name="connsiteX25" fmla="*/ 82599 w 93858"/>
              <a:gd name="connsiteY25" fmla="*/ 27418 h 81147"/>
              <a:gd name="connsiteX26" fmla="*/ 82599 w 93858"/>
              <a:gd name="connsiteY26" fmla="*/ 56088 h 81147"/>
              <a:gd name="connsiteX27" fmla="*/ 82907 w 93858"/>
              <a:gd name="connsiteY27" fmla="*/ 68618 h 81147"/>
              <a:gd name="connsiteX28" fmla="*/ 89793 w 93858"/>
              <a:gd name="connsiteY28" fmla="*/ 74098 h 81147"/>
              <a:gd name="connsiteX29" fmla="*/ 93858 w 93858"/>
              <a:gd name="connsiteY29" fmla="*/ 74415 h 81147"/>
              <a:gd name="connsiteX30" fmla="*/ 93858 w 93858"/>
              <a:gd name="connsiteY30" fmla="*/ 81147 h 81147"/>
              <a:gd name="connsiteX31" fmla="*/ 54600 w 93858"/>
              <a:gd name="connsiteY31" fmla="*/ 81147 h 81147"/>
              <a:gd name="connsiteX32" fmla="*/ 54600 w 93858"/>
              <a:gd name="connsiteY32" fmla="*/ 74406 h 811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93858" h="81147">
                <a:moveTo>
                  <a:pt x="54627" y="74406"/>
                </a:moveTo>
                <a:lnTo>
                  <a:pt x="58692" y="74088"/>
                </a:lnTo>
                <a:cubicBezTo>
                  <a:pt x="63700" y="73771"/>
                  <a:pt x="65106" y="72056"/>
                  <a:pt x="65415" y="68608"/>
                </a:cubicBezTo>
                <a:cubicBezTo>
                  <a:pt x="65723" y="65633"/>
                  <a:pt x="65723" y="61559"/>
                  <a:pt x="65723" y="56079"/>
                </a:cubicBezTo>
                <a:lnTo>
                  <a:pt x="65723" y="30231"/>
                </a:lnTo>
                <a:cubicBezTo>
                  <a:pt x="65723" y="17855"/>
                  <a:pt x="60407" y="12684"/>
                  <a:pt x="51016" y="12684"/>
                </a:cubicBezTo>
                <a:cubicBezTo>
                  <a:pt x="45854" y="12684"/>
                  <a:pt x="37879" y="14879"/>
                  <a:pt x="29741" y="22237"/>
                </a:cubicBezTo>
                <a:lnTo>
                  <a:pt x="29741" y="56079"/>
                </a:lnTo>
                <a:cubicBezTo>
                  <a:pt x="29741" y="61559"/>
                  <a:pt x="29741" y="65633"/>
                  <a:pt x="30049" y="68608"/>
                </a:cubicBezTo>
                <a:cubicBezTo>
                  <a:pt x="30358" y="72056"/>
                  <a:pt x="31610" y="73780"/>
                  <a:pt x="36772" y="74088"/>
                </a:cubicBezTo>
                <a:lnTo>
                  <a:pt x="40837" y="74406"/>
                </a:lnTo>
                <a:lnTo>
                  <a:pt x="40837" y="81138"/>
                </a:lnTo>
                <a:lnTo>
                  <a:pt x="1415" y="81138"/>
                </a:lnTo>
                <a:lnTo>
                  <a:pt x="1415" y="74406"/>
                </a:lnTo>
                <a:lnTo>
                  <a:pt x="5634" y="74088"/>
                </a:lnTo>
                <a:cubicBezTo>
                  <a:pt x="10797" y="73771"/>
                  <a:pt x="12203" y="72056"/>
                  <a:pt x="12521"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84"/>
                </a:lnTo>
                <a:lnTo>
                  <a:pt x="29097" y="934"/>
                </a:lnTo>
                <a:lnTo>
                  <a:pt x="29097" y="13782"/>
                </a:lnTo>
                <a:cubicBezTo>
                  <a:pt x="39730" y="2504"/>
                  <a:pt x="49274" y="0"/>
                  <a:pt x="57413" y="0"/>
                </a:cubicBezTo>
                <a:cubicBezTo>
                  <a:pt x="73054" y="0"/>
                  <a:pt x="82599" y="10025"/>
                  <a:pt x="82599" y="27418"/>
                </a:cubicBezTo>
                <a:lnTo>
                  <a:pt x="82599" y="56088"/>
                </a:lnTo>
                <a:cubicBezTo>
                  <a:pt x="82599" y="61568"/>
                  <a:pt x="82599" y="65642"/>
                  <a:pt x="82907" y="68618"/>
                </a:cubicBezTo>
                <a:cubicBezTo>
                  <a:pt x="83216" y="72065"/>
                  <a:pt x="84468" y="73789"/>
                  <a:pt x="89793" y="74098"/>
                </a:cubicBezTo>
                <a:lnTo>
                  <a:pt x="93858" y="74415"/>
                </a:lnTo>
                <a:lnTo>
                  <a:pt x="93858" y="81147"/>
                </a:lnTo>
                <a:lnTo>
                  <a:pt x="54600" y="81147"/>
                </a:lnTo>
                <a:lnTo>
                  <a:pt x="54600"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9" name="Freeform: Shape 8">
            <a:extLst>
              <a:ext uri="{FF2B5EF4-FFF2-40B4-BE49-F238E27FC236}">
                <a16:creationId xmlns:a16="http://schemas.microsoft.com/office/drawing/2014/main" id="{8AD09294-7AD3-C050-1670-E7606B3199E5}"/>
              </a:ext>
            </a:extLst>
          </xdr:cNvPr>
          <xdr:cNvSpPr/>
        </xdr:nvSpPr>
        <xdr:spPr>
          <a:xfrm>
            <a:off x="1636329" y="6468274"/>
            <a:ext cx="68835" cy="83025"/>
          </a:xfrm>
          <a:custGeom>
            <a:avLst/>
            <a:gdLst>
              <a:gd name="connsiteX0" fmla="*/ 0 w 68835"/>
              <a:gd name="connsiteY0" fmla="*/ 42452 h 83025"/>
              <a:gd name="connsiteX1" fmla="*/ 38169 w 68835"/>
              <a:gd name="connsiteY1" fmla="*/ 0 h 83025"/>
              <a:gd name="connsiteX2" fmla="*/ 68672 w 68835"/>
              <a:gd name="connsiteY2" fmla="*/ 32898 h 83025"/>
              <a:gd name="connsiteX3" fmla="*/ 68200 w 68835"/>
              <a:gd name="connsiteY3" fmla="*/ 40256 h 83025"/>
              <a:gd name="connsiteX4" fmla="*/ 17365 w 68835"/>
              <a:gd name="connsiteY4" fmla="*/ 40256 h 83025"/>
              <a:gd name="connsiteX5" fmla="*/ 46770 w 68835"/>
              <a:gd name="connsiteY5" fmla="*/ 71276 h 83025"/>
              <a:gd name="connsiteX6" fmla="*/ 67892 w 68835"/>
              <a:gd name="connsiteY6" fmla="*/ 67520 h 83025"/>
              <a:gd name="connsiteX7" fmla="*/ 68835 w 68835"/>
              <a:gd name="connsiteY7" fmla="*/ 74569 h 83025"/>
              <a:gd name="connsiteX8" fmla="*/ 39585 w 68835"/>
              <a:gd name="connsiteY8" fmla="*/ 83025 h 83025"/>
              <a:gd name="connsiteX9" fmla="*/ 0 w 68835"/>
              <a:gd name="connsiteY9" fmla="*/ 42452 h 83025"/>
              <a:gd name="connsiteX10" fmla="*/ 35511 w 68835"/>
              <a:gd name="connsiteY10" fmla="*/ 10025 h 83025"/>
              <a:gd name="connsiteX11" fmla="*/ 17365 w 68835"/>
              <a:gd name="connsiteY11" fmla="*/ 32580 h 83025"/>
              <a:gd name="connsiteX12" fmla="*/ 51778 w 68835"/>
              <a:gd name="connsiteY12" fmla="*/ 30385 h 83025"/>
              <a:gd name="connsiteX13" fmla="*/ 51933 w 68835"/>
              <a:gd name="connsiteY13" fmla="*/ 28035 h 83025"/>
              <a:gd name="connsiteX14" fmla="*/ 35511 w 68835"/>
              <a:gd name="connsiteY14" fmla="*/ 10025 h 8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68835" h="83025">
                <a:moveTo>
                  <a:pt x="0" y="42452"/>
                </a:moveTo>
                <a:cubicBezTo>
                  <a:pt x="0" y="16757"/>
                  <a:pt x="15170" y="0"/>
                  <a:pt x="38169" y="0"/>
                </a:cubicBezTo>
                <a:cubicBezTo>
                  <a:pt x="55843" y="0"/>
                  <a:pt x="68672" y="10651"/>
                  <a:pt x="68672" y="32898"/>
                </a:cubicBezTo>
                <a:cubicBezTo>
                  <a:pt x="68672" y="35094"/>
                  <a:pt x="68518" y="38224"/>
                  <a:pt x="68200" y="40256"/>
                </a:cubicBezTo>
                <a:lnTo>
                  <a:pt x="17365" y="40256"/>
                </a:lnTo>
                <a:cubicBezTo>
                  <a:pt x="17991" y="60624"/>
                  <a:pt x="27373" y="71276"/>
                  <a:pt x="46770" y="71276"/>
                </a:cubicBezTo>
                <a:cubicBezTo>
                  <a:pt x="52087" y="71276"/>
                  <a:pt x="58656" y="70332"/>
                  <a:pt x="67892" y="67520"/>
                </a:cubicBezTo>
                <a:lnTo>
                  <a:pt x="68835" y="74569"/>
                </a:lnTo>
                <a:cubicBezTo>
                  <a:pt x="59136" y="80213"/>
                  <a:pt x="48657" y="83025"/>
                  <a:pt x="39585" y="83025"/>
                </a:cubicBezTo>
                <a:cubicBezTo>
                  <a:pt x="13763" y="83025"/>
                  <a:pt x="0" y="67366"/>
                  <a:pt x="0" y="42452"/>
                </a:cubicBezTo>
                <a:moveTo>
                  <a:pt x="35511" y="10025"/>
                </a:moveTo>
                <a:cubicBezTo>
                  <a:pt x="24878" y="10025"/>
                  <a:pt x="17683" y="16449"/>
                  <a:pt x="17365" y="32580"/>
                </a:cubicBezTo>
                <a:lnTo>
                  <a:pt x="51778" y="30385"/>
                </a:lnTo>
                <a:cubicBezTo>
                  <a:pt x="51933" y="29287"/>
                  <a:pt x="51933" y="28507"/>
                  <a:pt x="51933" y="28035"/>
                </a:cubicBezTo>
                <a:cubicBezTo>
                  <a:pt x="51933" y="16295"/>
                  <a:pt x="44738" y="10025"/>
                  <a:pt x="35511" y="1002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0" name="Freeform: Shape 9">
            <a:extLst>
              <a:ext uri="{FF2B5EF4-FFF2-40B4-BE49-F238E27FC236}">
                <a16:creationId xmlns:a16="http://schemas.microsoft.com/office/drawing/2014/main" id="{73590366-E7A3-63C1-1363-1556C172E7D1}"/>
              </a:ext>
            </a:extLst>
          </xdr:cNvPr>
          <xdr:cNvSpPr/>
        </xdr:nvSpPr>
        <xdr:spPr>
          <a:xfrm>
            <a:off x="1713602" y="6468265"/>
            <a:ext cx="58020" cy="83034"/>
          </a:xfrm>
          <a:custGeom>
            <a:avLst/>
            <a:gdLst>
              <a:gd name="connsiteX0" fmla="*/ 24560 w 58020"/>
              <a:gd name="connsiteY0" fmla="*/ 83034 h 83034"/>
              <a:gd name="connsiteX1" fmla="*/ 0 w 58020"/>
              <a:gd name="connsiteY1" fmla="*/ 77708 h 83034"/>
              <a:gd name="connsiteX2" fmla="*/ 0 w 58020"/>
              <a:gd name="connsiteY2" fmla="*/ 56714 h 83034"/>
              <a:gd name="connsiteX3" fmla="*/ 8447 w 58020"/>
              <a:gd name="connsiteY3" fmla="*/ 56714 h 83034"/>
              <a:gd name="connsiteX4" fmla="*/ 25495 w 58020"/>
              <a:gd name="connsiteY4" fmla="*/ 73789 h 83034"/>
              <a:gd name="connsiteX5" fmla="*/ 43014 w 58020"/>
              <a:gd name="connsiteY5" fmla="*/ 61568 h 83034"/>
              <a:gd name="connsiteX6" fmla="*/ 27999 w 58020"/>
              <a:gd name="connsiteY6" fmla="*/ 48403 h 83034"/>
              <a:gd name="connsiteX7" fmla="*/ 23308 w 58020"/>
              <a:gd name="connsiteY7" fmla="*/ 47151 h 83034"/>
              <a:gd name="connsiteX8" fmla="*/ 1560 w 58020"/>
              <a:gd name="connsiteY8" fmla="*/ 24751 h 83034"/>
              <a:gd name="connsiteX9" fmla="*/ 32217 w 58020"/>
              <a:gd name="connsiteY9" fmla="*/ 0 h 83034"/>
              <a:gd name="connsiteX10" fmla="*/ 55208 w 58020"/>
              <a:gd name="connsiteY10" fmla="*/ 4545 h 83034"/>
              <a:gd name="connsiteX11" fmla="*/ 55208 w 58020"/>
              <a:gd name="connsiteY11" fmla="*/ 23970 h 83034"/>
              <a:gd name="connsiteX12" fmla="*/ 47070 w 58020"/>
              <a:gd name="connsiteY12" fmla="*/ 23970 h 83034"/>
              <a:gd name="connsiteX13" fmla="*/ 31274 w 58020"/>
              <a:gd name="connsiteY13" fmla="*/ 9091 h 83034"/>
              <a:gd name="connsiteX14" fmla="*/ 15787 w 58020"/>
              <a:gd name="connsiteY14" fmla="*/ 20214 h 83034"/>
              <a:gd name="connsiteX15" fmla="*/ 31582 w 58020"/>
              <a:gd name="connsiteY15" fmla="*/ 32281 h 83034"/>
              <a:gd name="connsiteX16" fmla="*/ 36273 w 58020"/>
              <a:gd name="connsiteY16" fmla="*/ 33687 h 83034"/>
              <a:gd name="connsiteX17" fmla="*/ 58021 w 58020"/>
              <a:gd name="connsiteY17" fmla="*/ 57658 h 83034"/>
              <a:gd name="connsiteX18" fmla="*/ 24560 w 58020"/>
              <a:gd name="connsiteY18" fmla="*/ 83034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58020" h="83034">
                <a:moveTo>
                  <a:pt x="24560" y="83034"/>
                </a:moveTo>
                <a:cubicBezTo>
                  <a:pt x="18463" y="83034"/>
                  <a:pt x="7512" y="81628"/>
                  <a:pt x="0" y="77708"/>
                </a:cubicBezTo>
                <a:lnTo>
                  <a:pt x="0" y="56714"/>
                </a:lnTo>
                <a:lnTo>
                  <a:pt x="8447" y="56714"/>
                </a:lnTo>
                <a:cubicBezTo>
                  <a:pt x="8601" y="69244"/>
                  <a:pt x="15015" y="73789"/>
                  <a:pt x="25495" y="73789"/>
                </a:cubicBezTo>
                <a:cubicBezTo>
                  <a:pt x="38006" y="73789"/>
                  <a:pt x="43014" y="68309"/>
                  <a:pt x="43014" y="61568"/>
                </a:cubicBezTo>
                <a:cubicBezTo>
                  <a:pt x="43014" y="56242"/>
                  <a:pt x="40510" y="52014"/>
                  <a:pt x="27999" y="48403"/>
                </a:cubicBezTo>
                <a:lnTo>
                  <a:pt x="23308" y="47151"/>
                </a:lnTo>
                <a:cubicBezTo>
                  <a:pt x="6886" y="42452"/>
                  <a:pt x="1560" y="35874"/>
                  <a:pt x="1560" y="24751"/>
                </a:cubicBezTo>
                <a:cubicBezTo>
                  <a:pt x="1560" y="9554"/>
                  <a:pt x="13918" y="0"/>
                  <a:pt x="32217" y="0"/>
                </a:cubicBezTo>
                <a:cubicBezTo>
                  <a:pt x="39258" y="0"/>
                  <a:pt x="48013" y="1570"/>
                  <a:pt x="55208" y="4545"/>
                </a:cubicBezTo>
                <a:lnTo>
                  <a:pt x="55208" y="23970"/>
                </a:lnTo>
                <a:lnTo>
                  <a:pt x="47070" y="23970"/>
                </a:lnTo>
                <a:cubicBezTo>
                  <a:pt x="46598" y="12847"/>
                  <a:pt x="41281" y="9091"/>
                  <a:pt x="31274" y="9091"/>
                </a:cubicBezTo>
                <a:cubicBezTo>
                  <a:pt x="20323" y="9091"/>
                  <a:pt x="15787" y="14099"/>
                  <a:pt x="15787" y="20214"/>
                </a:cubicBezTo>
                <a:cubicBezTo>
                  <a:pt x="15787" y="25222"/>
                  <a:pt x="18917" y="28670"/>
                  <a:pt x="31582" y="32281"/>
                </a:cubicBezTo>
                <a:lnTo>
                  <a:pt x="36273" y="33687"/>
                </a:lnTo>
                <a:cubicBezTo>
                  <a:pt x="53484" y="38541"/>
                  <a:pt x="58021" y="47632"/>
                  <a:pt x="58021" y="57658"/>
                </a:cubicBezTo>
                <a:cubicBezTo>
                  <a:pt x="58039" y="71602"/>
                  <a:pt x="46934" y="83034"/>
                  <a:pt x="24560" y="83034"/>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1" name="Freeform: Shape 10">
            <a:extLst>
              <a:ext uri="{FF2B5EF4-FFF2-40B4-BE49-F238E27FC236}">
                <a16:creationId xmlns:a16="http://schemas.microsoft.com/office/drawing/2014/main" id="{BB82E3AD-4569-57A3-8A48-82ED538278D7}"/>
              </a:ext>
            </a:extLst>
          </xdr:cNvPr>
          <xdr:cNvSpPr/>
        </xdr:nvSpPr>
        <xdr:spPr>
          <a:xfrm>
            <a:off x="1779462" y="6468265"/>
            <a:ext cx="58020" cy="83034"/>
          </a:xfrm>
          <a:custGeom>
            <a:avLst/>
            <a:gdLst>
              <a:gd name="connsiteX0" fmla="*/ 24560 w 58020"/>
              <a:gd name="connsiteY0" fmla="*/ 83034 h 83034"/>
              <a:gd name="connsiteX1" fmla="*/ 0 w 58020"/>
              <a:gd name="connsiteY1" fmla="*/ 77708 h 83034"/>
              <a:gd name="connsiteX2" fmla="*/ 0 w 58020"/>
              <a:gd name="connsiteY2" fmla="*/ 56714 h 83034"/>
              <a:gd name="connsiteX3" fmla="*/ 8447 w 58020"/>
              <a:gd name="connsiteY3" fmla="*/ 56714 h 83034"/>
              <a:gd name="connsiteX4" fmla="*/ 25495 w 58020"/>
              <a:gd name="connsiteY4" fmla="*/ 73789 h 83034"/>
              <a:gd name="connsiteX5" fmla="*/ 43014 w 58020"/>
              <a:gd name="connsiteY5" fmla="*/ 61568 h 83034"/>
              <a:gd name="connsiteX6" fmla="*/ 27999 w 58020"/>
              <a:gd name="connsiteY6" fmla="*/ 48403 h 83034"/>
              <a:gd name="connsiteX7" fmla="*/ 23308 w 58020"/>
              <a:gd name="connsiteY7" fmla="*/ 47151 h 83034"/>
              <a:gd name="connsiteX8" fmla="*/ 1560 w 58020"/>
              <a:gd name="connsiteY8" fmla="*/ 24751 h 83034"/>
              <a:gd name="connsiteX9" fmla="*/ 32218 w 58020"/>
              <a:gd name="connsiteY9" fmla="*/ 0 h 83034"/>
              <a:gd name="connsiteX10" fmla="*/ 55208 w 58020"/>
              <a:gd name="connsiteY10" fmla="*/ 4545 h 83034"/>
              <a:gd name="connsiteX11" fmla="*/ 55208 w 58020"/>
              <a:gd name="connsiteY11" fmla="*/ 23970 h 83034"/>
              <a:gd name="connsiteX12" fmla="*/ 47070 w 58020"/>
              <a:gd name="connsiteY12" fmla="*/ 23970 h 83034"/>
              <a:gd name="connsiteX13" fmla="*/ 31274 w 58020"/>
              <a:gd name="connsiteY13" fmla="*/ 9091 h 83034"/>
              <a:gd name="connsiteX14" fmla="*/ 15787 w 58020"/>
              <a:gd name="connsiteY14" fmla="*/ 20214 h 83034"/>
              <a:gd name="connsiteX15" fmla="*/ 31582 w 58020"/>
              <a:gd name="connsiteY15" fmla="*/ 32281 h 83034"/>
              <a:gd name="connsiteX16" fmla="*/ 36273 w 58020"/>
              <a:gd name="connsiteY16" fmla="*/ 33687 h 83034"/>
              <a:gd name="connsiteX17" fmla="*/ 58021 w 58020"/>
              <a:gd name="connsiteY17" fmla="*/ 57658 h 83034"/>
              <a:gd name="connsiteX18" fmla="*/ 24560 w 58020"/>
              <a:gd name="connsiteY18" fmla="*/ 83034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58020" h="83034">
                <a:moveTo>
                  <a:pt x="24560" y="83034"/>
                </a:moveTo>
                <a:cubicBezTo>
                  <a:pt x="18463" y="83034"/>
                  <a:pt x="7512" y="81628"/>
                  <a:pt x="0" y="77708"/>
                </a:cubicBezTo>
                <a:lnTo>
                  <a:pt x="0" y="56714"/>
                </a:lnTo>
                <a:lnTo>
                  <a:pt x="8447" y="56714"/>
                </a:lnTo>
                <a:cubicBezTo>
                  <a:pt x="8601" y="69244"/>
                  <a:pt x="15015" y="73789"/>
                  <a:pt x="25495" y="73789"/>
                </a:cubicBezTo>
                <a:cubicBezTo>
                  <a:pt x="38006" y="73789"/>
                  <a:pt x="43014" y="68309"/>
                  <a:pt x="43014" y="61568"/>
                </a:cubicBezTo>
                <a:cubicBezTo>
                  <a:pt x="43014" y="56242"/>
                  <a:pt x="40510" y="52014"/>
                  <a:pt x="27999" y="48403"/>
                </a:cubicBezTo>
                <a:lnTo>
                  <a:pt x="23308" y="47151"/>
                </a:lnTo>
                <a:cubicBezTo>
                  <a:pt x="6886" y="42452"/>
                  <a:pt x="1560" y="35874"/>
                  <a:pt x="1560" y="24751"/>
                </a:cubicBezTo>
                <a:cubicBezTo>
                  <a:pt x="1560" y="9554"/>
                  <a:pt x="13918" y="0"/>
                  <a:pt x="32218" y="0"/>
                </a:cubicBezTo>
                <a:cubicBezTo>
                  <a:pt x="39258" y="0"/>
                  <a:pt x="48013" y="1570"/>
                  <a:pt x="55208" y="4545"/>
                </a:cubicBezTo>
                <a:lnTo>
                  <a:pt x="55208" y="23970"/>
                </a:lnTo>
                <a:lnTo>
                  <a:pt x="47070" y="23970"/>
                </a:lnTo>
                <a:cubicBezTo>
                  <a:pt x="46598" y="12847"/>
                  <a:pt x="41281" y="9091"/>
                  <a:pt x="31274" y="9091"/>
                </a:cubicBezTo>
                <a:cubicBezTo>
                  <a:pt x="20323" y="9091"/>
                  <a:pt x="15787" y="14099"/>
                  <a:pt x="15787" y="20214"/>
                </a:cubicBezTo>
                <a:cubicBezTo>
                  <a:pt x="15787" y="25222"/>
                  <a:pt x="18917" y="28670"/>
                  <a:pt x="31582" y="32281"/>
                </a:cubicBezTo>
                <a:lnTo>
                  <a:pt x="36273" y="33687"/>
                </a:lnTo>
                <a:cubicBezTo>
                  <a:pt x="53484" y="38541"/>
                  <a:pt x="58021" y="47632"/>
                  <a:pt x="58021" y="57658"/>
                </a:cubicBezTo>
                <a:cubicBezTo>
                  <a:pt x="58030" y="71602"/>
                  <a:pt x="46925" y="83034"/>
                  <a:pt x="24560" y="83034"/>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2" name="Freeform: Shape 11">
            <a:extLst>
              <a:ext uri="{FF2B5EF4-FFF2-40B4-BE49-F238E27FC236}">
                <a16:creationId xmlns:a16="http://schemas.microsoft.com/office/drawing/2014/main" id="{A431D362-7EAF-450C-8729-737098000778}"/>
              </a:ext>
            </a:extLst>
          </xdr:cNvPr>
          <xdr:cNvSpPr/>
        </xdr:nvSpPr>
        <xdr:spPr>
          <a:xfrm>
            <a:off x="1147496" y="6594568"/>
            <a:ext cx="90428" cy="113890"/>
          </a:xfrm>
          <a:custGeom>
            <a:avLst/>
            <a:gdLst>
              <a:gd name="connsiteX0" fmla="*/ 0 w 90428"/>
              <a:gd name="connsiteY0" fmla="*/ 54990 h 113890"/>
              <a:gd name="connsiteX1" fmla="*/ 54909 w 90428"/>
              <a:gd name="connsiteY1" fmla="*/ 0 h 113890"/>
              <a:gd name="connsiteX2" fmla="*/ 89794 w 90428"/>
              <a:gd name="connsiteY2" fmla="*/ 6578 h 113890"/>
              <a:gd name="connsiteX3" fmla="*/ 89794 w 90428"/>
              <a:gd name="connsiteY3" fmla="*/ 33832 h 113890"/>
              <a:gd name="connsiteX4" fmla="*/ 80249 w 90428"/>
              <a:gd name="connsiteY4" fmla="*/ 33832 h 113890"/>
              <a:gd name="connsiteX5" fmla="*/ 53348 w 90428"/>
              <a:gd name="connsiteY5" fmla="*/ 10180 h 113890"/>
              <a:gd name="connsiteX6" fmla="*/ 18935 w 90428"/>
              <a:gd name="connsiteY6" fmla="*/ 52631 h 113890"/>
              <a:gd name="connsiteX7" fmla="*/ 54918 w 90428"/>
              <a:gd name="connsiteY7" fmla="*/ 103548 h 113890"/>
              <a:gd name="connsiteX8" fmla="*/ 80730 w 90428"/>
              <a:gd name="connsiteY8" fmla="*/ 78797 h 113890"/>
              <a:gd name="connsiteX9" fmla="*/ 90429 w 90428"/>
              <a:gd name="connsiteY9" fmla="*/ 78797 h 113890"/>
              <a:gd name="connsiteX10" fmla="*/ 90429 w 90428"/>
              <a:gd name="connsiteY10" fmla="*/ 105117 h 113890"/>
              <a:gd name="connsiteX11" fmla="*/ 52414 w 90428"/>
              <a:gd name="connsiteY11" fmla="*/ 113891 h 113890"/>
              <a:gd name="connsiteX12" fmla="*/ 0 w 90428"/>
              <a:gd name="connsiteY12" fmla="*/ 54990 h 1138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90428" h="113890">
                <a:moveTo>
                  <a:pt x="0" y="54990"/>
                </a:moveTo>
                <a:cubicBezTo>
                  <a:pt x="0" y="14725"/>
                  <a:pt x="26121" y="0"/>
                  <a:pt x="54909" y="0"/>
                </a:cubicBezTo>
                <a:cubicBezTo>
                  <a:pt x="65705" y="0"/>
                  <a:pt x="78843" y="1878"/>
                  <a:pt x="89794" y="6578"/>
                </a:cubicBezTo>
                <a:lnTo>
                  <a:pt x="89794" y="33832"/>
                </a:lnTo>
                <a:lnTo>
                  <a:pt x="80249" y="33832"/>
                </a:lnTo>
                <a:cubicBezTo>
                  <a:pt x="79777" y="17383"/>
                  <a:pt x="71176" y="10180"/>
                  <a:pt x="53348" y="10180"/>
                </a:cubicBezTo>
                <a:cubicBezTo>
                  <a:pt x="34731" y="10180"/>
                  <a:pt x="18935" y="19425"/>
                  <a:pt x="18935" y="52631"/>
                </a:cubicBezTo>
                <a:cubicBezTo>
                  <a:pt x="18935" y="81610"/>
                  <a:pt x="30358" y="103548"/>
                  <a:pt x="54918" y="103548"/>
                </a:cubicBezTo>
                <a:cubicBezTo>
                  <a:pt x="72283" y="103548"/>
                  <a:pt x="80567" y="96344"/>
                  <a:pt x="80730" y="78797"/>
                </a:cubicBezTo>
                <a:lnTo>
                  <a:pt x="90429" y="78797"/>
                </a:lnTo>
                <a:lnTo>
                  <a:pt x="90429" y="105117"/>
                </a:lnTo>
                <a:cubicBezTo>
                  <a:pt x="80576" y="110126"/>
                  <a:pt x="66495" y="113891"/>
                  <a:pt x="52414" y="113891"/>
                </a:cubicBezTo>
                <a:cubicBezTo>
                  <a:pt x="19552" y="113891"/>
                  <a:pt x="0" y="94148"/>
                  <a:pt x="0" y="54990"/>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3" name="Freeform: Shape 12">
            <a:extLst>
              <a:ext uri="{FF2B5EF4-FFF2-40B4-BE49-F238E27FC236}">
                <a16:creationId xmlns:a16="http://schemas.microsoft.com/office/drawing/2014/main" id="{C8C9B7E7-93C5-6C9D-8BA7-B8016B4545FF}"/>
              </a:ext>
            </a:extLst>
          </xdr:cNvPr>
          <xdr:cNvSpPr/>
        </xdr:nvSpPr>
        <xdr:spPr>
          <a:xfrm>
            <a:off x="1246516" y="6625424"/>
            <a:ext cx="78053" cy="83034"/>
          </a:xfrm>
          <a:custGeom>
            <a:avLst/>
            <a:gdLst>
              <a:gd name="connsiteX0" fmla="*/ 37543 w 78053"/>
              <a:gd name="connsiteY0" fmla="*/ 83034 h 83034"/>
              <a:gd name="connsiteX1" fmla="*/ 0 w 78053"/>
              <a:gd name="connsiteY1" fmla="*/ 42143 h 83034"/>
              <a:gd name="connsiteX2" fmla="*/ 40828 w 78053"/>
              <a:gd name="connsiteY2" fmla="*/ 0 h 83034"/>
              <a:gd name="connsiteX3" fmla="*/ 78053 w 78053"/>
              <a:gd name="connsiteY3" fmla="*/ 39167 h 83034"/>
              <a:gd name="connsiteX4" fmla="*/ 37543 w 78053"/>
              <a:gd name="connsiteY4" fmla="*/ 83034 h 83034"/>
              <a:gd name="connsiteX5" fmla="*/ 37543 w 78053"/>
              <a:gd name="connsiteY5" fmla="*/ 10497 h 83034"/>
              <a:gd name="connsiteX6" fmla="*/ 17365 w 78053"/>
              <a:gd name="connsiteY6" fmla="*/ 39639 h 83034"/>
              <a:gd name="connsiteX7" fmla="*/ 38487 w 78053"/>
              <a:gd name="connsiteY7" fmla="*/ 72537 h 83034"/>
              <a:gd name="connsiteX8" fmla="*/ 39739 w 78053"/>
              <a:gd name="connsiteY8" fmla="*/ 72537 h 83034"/>
              <a:gd name="connsiteX9" fmla="*/ 60389 w 78053"/>
              <a:gd name="connsiteY9" fmla="*/ 42306 h 83034"/>
              <a:gd name="connsiteX10" fmla="*/ 37543 w 78053"/>
              <a:gd name="connsiteY10" fmla="*/ 10497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78053" h="83034">
                <a:moveTo>
                  <a:pt x="37543" y="83034"/>
                </a:moveTo>
                <a:cubicBezTo>
                  <a:pt x="16113" y="83034"/>
                  <a:pt x="0" y="67683"/>
                  <a:pt x="0" y="42143"/>
                </a:cubicBezTo>
                <a:cubicBezTo>
                  <a:pt x="0" y="15043"/>
                  <a:pt x="17365" y="0"/>
                  <a:pt x="40828" y="0"/>
                </a:cubicBezTo>
                <a:cubicBezTo>
                  <a:pt x="63664" y="0"/>
                  <a:pt x="78053" y="13945"/>
                  <a:pt x="78053" y="39167"/>
                </a:cubicBezTo>
                <a:cubicBezTo>
                  <a:pt x="78053" y="68463"/>
                  <a:pt x="57875" y="83034"/>
                  <a:pt x="37543" y="83034"/>
                </a:cubicBezTo>
                <a:moveTo>
                  <a:pt x="37543" y="10497"/>
                </a:moveTo>
                <a:cubicBezTo>
                  <a:pt x="25186" y="10497"/>
                  <a:pt x="17365" y="18645"/>
                  <a:pt x="17365" y="39639"/>
                </a:cubicBezTo>
                <a:cubicBezTo>
                  <a:pt x="17365" y="59536"/>
                  <a:pt x="26747" y="72537"/>
                  <a:pt x="38487" y="72537"/>
                </a:cubicBezTo>
                <a:lnTo>
                  <a:pt x="39739" y="72537"/>
                </a:lnTo>
                <a:cubicBezTo>
                  <a:pt x="50536" y="72537"/>
                  <a:pt x="60389" y="62983"/>
                  <a:pt x="60389" y="42306"/>
                </a:cubicBezTo>
                <a:cubicBezTo>
                  <a:pt x="60379" y="21466"/>
                  <a:pt x="52087" y="10497"/>
                  <a:pt x="37543" y="10497"/>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4" name="Freeform: Shape 13">
            <a:extLst>
              <a:ext uri="{FF2B5EF4-FFF2-40B4-BE49-F238E27FC236}">
                <a16:creationId xmlns:a16="http://schemas.microsoft.com/office/drawing/2014/main" id="{3815345D-B82C-CD15-C7BF-9EE8D53125F7}"/>
              </a:ext>
            </a:extLst>
          </xdr:cNvPr>
          <xdr:cNvSpPr/>
        </xdr:nvSpPr>
        <xdr:spPr>
          <a:xfrm>
            <a:off x="1325359" y="6625433"/>
            <a:ext cx="145319" cy="81156"/>
          </a:xfrm>
          <a:custGeom>
            <a:avLst/>
            <a:gdLst>
              <a:gd name="connsiteX0" fmla="*/ 1406 w 145319"/>
              <a:gd name="connsiteY0" fmla="*/ 74406 h 81156"/>
              <a:gd name="connsiteX1" fmla="*/ 5625 w 145319"/>
              <a:gd name="connsiteY1" fmla="*/ 74088 h 81156"/>
              <a:gd name="connsiteX2" fmla="*/ 12511 w 145319"/>
              <a:gd name="connsiteY2" fmla="*/ 68608 h 81156"/>
              <a:gd name="connsiteX3" fmla="*/ 12829 w 145319"/>
              <a:gd name="connsiteY3" fmla="*/ 56079 h 81156"/>
              <a:gd name="connsiteX4" fmla="*/ 12829 w 145319"/>
              <a:gd name="connsiteY4" fmla="*/ 28824 h 81156"/>
              <a:gd name="connsiteX5" fmla="*/ 12357 w 145319"/>
              <a:gd name="connsiteY5" fmla="*/ 15977 h 81156"/>
              <a:gd name="connsiteX6" fmla="*/ 4536 w 145319"/>
              <a:gd name="connsiteY6" fmla="*/ 10497 h 81156"/>
              <a:gd name="connsiteX7" fmla="*/ 0 w 145319"/>
              <a:gd name="connsiteY7" fmla="*/ 10025 h 81156"/>
              <a:gd name="connsiteX8" fmla="*/ 0 w 145319"/>
              <a:gd name="connsiteY8" fmla="*/ 3293 h 81156"/>
              <a:gd name="connsiteX9" fmla="*/ 29096 w 145319"/>
              <a:gd name="connsiteY9" fmla="*/ 944 h 81156"/>
              <a:gd name="connsiteX10" fmla="*/ 29096 w 145319"/>
              <a:gd name="connsiteY10" fmla="*/ 13791 h 81156"/>
              <a:gd name="connsiteX11" fmla="*/ 56941 w 145319"/>
              <a:gd name="connsiteY11" fmla="*/ 0 h 81156"/>
              <a:gd name="connsiteX12" fmla="*/ 79777 w 145319"/>
              <a:gd name="connsiteY12" fmla="*/ 14571 h 81156"/>
              <a:gd name="connsiteX13" fmla="*/ 109182 w 145319"/>
              <a:gd name="connsiteY13" fmla="*/ 0 h 81156"/>
              <a:gd name="connsiteX14" fmla="*/ 133896 w 145319"/>
              <a:gd name="connsiteY14" fmla="*/ 26946 h 81156"/>
              <a:gd name="connsiteX15" fmla="*/ 133896 w 145319"/>
              <a:gd name="connsiteY15" fmla="*/ 56088 h 81156"/>
              <a:gd name="connsiteX16" fmla="*/ 134214 w 145319"/>
              <a:gd name="connsiteY16" fmla="*/ 68618 h 81156"/>
              <a:gd name="connsiteX17" fmla="*/ 141254 w 145319"/>
              <a:gd name="connsiteY17" fmla="*/ 74098 h 81156"/>
              <a:gd name="connsiteX18" fmla="*/ 145319 w 145319"/>
              <a:gd name="connsiteY18" fmla="*/ 74415 h 81156"/>
              <a:gd name="connsiteX19" fmla="*/ 145319 w 145319"/>
              <a:gd name="connsiteY19" fmla="*/ 81156 h 81156"/>
              <a:gd name="connsiteX20" fmla="*/ 105898 w 145319"/>
              <a:gd name="connsiteY20" fmla="*/ 81156 h 81156"/>
              <a:gd name="connsiteX21" fmla="*/ 105898 w 145319"/>
              <a:gd name="connsiteY21" fmla="*/ 74415 h 81156"/>
              <a:gd name="connsiteX22" fmla="*/ 109962 w 145319"/>
              <a:gd name="connsiteY22" fmla="*/ 74098 h 81156"/>
              <a:gd name="connsiteX23" fmla="*/ 116849 w 145319"/>
              <a:gd name="connsiteY23" fmla="*/ 68618 h 81156"/>
              <a:gd name="connsiteX24" fmla="*/ 117157 w 145319"/>
              <a:gd name="connsiteY24" fmla="*/ 56088 h 81156"/>
              <a:gd name="connsiteX25" fmla="*/ 117157 w 145319"/>
              <a:gd name="connsiteY25" fmla="*/ 30240 h 81156"/>
              <a:gd name="connsiteX26" fmla="*/ 102922 w 145319"/>
              <a:gd name="connsiteY26" fmla="*/ 12693 h 81156"/>
              <a:gd name="connsiteX27" fmla="*/ 81492 w 145319"/>
              <a:gd name="connsiteY27" fmla="*/ 22247 h 81156"/>
              <a:gd name="connsiteX28" fmla="*/ 81809 w 145319"/>
              <a:gd name="connsiteY28" fmla="*/ 27100 h 81156"/>
              <a:gd name="connsiteX29" fmla="*/ 81809 w 145319"/>
              <a:gd name="connsiteY29" fmla="*/ 56079 h 81156"/>
              <a:gd name="connsiteX30" fmla="*/ 82118 w 145319"/>
              <a:gd name="connsiteY30" fmla="*/ 68608 h 81156"/>
              <a:gd name="connsiteX31" fmla="*/ 89004 w 145319"/>
              <a:gd name="connsiteY31" fmla="*/ 74088 h 81156"/>
              <a:gd name="connsiteX32" fmla="*/ 93069 w 145319"/>
              <a:gd name="connsiteY32" fmla="*/ 74406 h 81156"/>
              <a:gd name="connsiteX33" fmla="*/ 93069 w 145319"/>
              <a:gd name="connsiteY33" fmla="*/ 81147 h 81156"/>
              <a:gd name="connsiteX34" fmla="*/ 53811 w 145319"/>
              <a:gd name="connsiteY34" fmla="*/ 81147 h 81156"/>
              <a:gd name="connsiteX35" fmla="*/ 53811 w 145319"/>
              <a:gd name="connsiteY35" fmla="*/ 74406 h 81156"/>
              <a:gd name="connsiteX36" fmla="*/ 57875 w 145319"/>
              <a:gd name="connsiteY36" fmla="*/ 74088 h 81156"/>
              <a:gd name="connsiteX37" fmla="*/ 64762 w 145319"/>
              <a:gd name="connsiteY37" fmla="*/ 68608 h 81156"/>
              <a:gd name="connsiteX38" fmla="*/ 65079 w 145319"/>
              <a:gd name="connsiteY38" fmla="*/ 56079 h 81156"/>
              <a:gd name="connsiteX39" fmla="*/ 65079 w 145319"/>
              <a:gd name="connsiteY39" fmla="*/ 30231 h 81156"/>
              <a:gd name="connsiteX40" fmla="*/ 50690 w 145319"/>
              <a:gd name="connsiteY40" fmla="*/ 12684 h 81156"/>
              <a:gd name="connsiteX41" fmla="*/ 29732 w 145319"/>
              <a:gd name="connsiteY41" fmla="*/ 22237 h 81156"/>
              <a:gd name="connsiteX42" fmla="*/ 29732 w 145319"/>
              <a:gd name="connsiteY42" fmla="*/ 56079 h 81156"/>
              <a:gd name="connsiteX43" fmla="*/ 30040 w 145319"/>
              <a:gd name="connsiteY43" fmla="*/ 68608 h 81156"/>
              <a:gd name="connsiteX44" fmla="*/ 36763 w 145319"/>
              <a:gd name="connsiteY44" fmla="*/ 74088 h 81156"/>
              <a:gd name="connsiteX45" fmla="*/ 40828 w 145319"/>
              <a:gd name="connsiteY45" fmla="*/ 74406 h 81156"/>
              <a:gd name="connsiteX46" fmla="*/ 40828 w 145319"/>
              <a:gd name="connsiteY46" fmla="*/ 81147 h 81156"/>
              <a:gd name="connsiteX47" fmla="*/ 1406 w 145319"/>
              <a:gd name="connsiteY47" fmla="*/ 81147 h 81156"/>
              <a:gd name="connsiteX48" fmla="*/ 1406 w 145319"/>
              <a:gd name="connsiteY48" fmla="*/ 74406 h 811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45319" h="81156">
                <a:moveTo>
                  <a:pt x="1406" y="74406"/>
                </a:moveTo>
                <a:lnTo>
                  <a:pt x="5625" y="74088"/>
                </a:lnTo>
                <a:cubicBezTo>
                  <a:pt x="10788" y="73780"/>
                  <a:pt x="12194" y="72056"/>
                  <a:pt x="12511"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93"/>
                </a:lnTo>
                <a:lnTo>
                  <a:pt x="29096" y="944"/>
                </a:lnTo>
                <a:lnTo>
                  <a:pt x="29096" y="13791"/>
                </a:lnTo>
                <a:cubicBezTo>
                  <a:pt x="39730" y="2513"/>
                  <a:pt x="49274" y="0"/>
                  <a:pt x="56941" y="0"/>
                </a:cubicBezTo>
                <a:cubicBezTo>
                  <a:pt x="68046" y="0"/>
                  <a:pt x="75867" y="5017"/>
                  <a:pt x="79777" y="14571"/>
                </a:cubicBezTo>
                <a:cubicBezTo>
                  <a:pt x="89784" y="4074"/>
                  <a:pt x="99175" y="0"/>
                  <a:pt x="109182" y="0"/>
                </a:cubicBezTo>
                <a:cubicBezTo>
                  <a:pt x="124515" y="0"/>
                  <a:pt x="133896" y="10025"/>
                  <a:pt x="133896" y="26946"/>
                </a:cubicBezTo>
                <a:lnTo>
                  <a:pt x="133896" y="56088"/>
                </a:lnTo>
                <a:cubicBezTo>
                  <a:pt x="133896" y="61568"/>
                  <a:pt x="133896" y="65642"/>
                  <a:pt x="134214" y="68618"/>
                </a:cubicBezTo>
                <a:cubicBezTo>
                  <a:pt x="134522" y="72065"/>
                  <a:pt x="135938" y="73789"/>
                  <a:pt x="141254" y="74098"/>
                </a:cubicBezTo>
                <a:lnTo>
                  <a:pt x="145319" y="74415"/>
                </a:lnTo>
                <a:lnTo>
                  <a:pt x="145319" y="81156"/>
                </a:lnTo>
                <a:lnTo>
                  <a:pt x="105898" y="81156"/>
                </a:lnTo>
                <a:lnTo>
                  <a:pt x="105898" y="74415"/>
                </a:lnTo>
                <a:lnTo>
                  <a:pt x="109962" y="74098"/>
                </a:lnTo>
                <a:cubicBezTo>
                  <a:pt x="115125" y="73789"/>
                  <a:pt x="116531" y="72065"/>
                  <a:pt x="116849" y="68618"/>
                </a:cubicBezTo>
                <a:cubicBezTo>
                  <a:pt x="117157" y="65642"/>
                  <a:pt x="117157" y="61568"/>
                  <a:pt x="117157" y="56088"/>
                </a:cubicBezTo>
                <a:lnTo>
                  <a:pt x="117157" y="30240"/>
                </a:lnTo>
                <a:cubicBezTo>
                  <a:pt x="117157" y="17710"/>
                  <a:pt x="111840" y="12693"/>
                  <a:pt x="102922" y="12693"/>
                </a:cubicBezTo>
                <a:cubicBezTo>
                  <a:pt x="96816" y="12693"/>
                  <a:pt x="90093" y="15197"/>
                  <a:pt x="81492" y="22247"/>
                </a:cubicBezTo>
                <a:cubicBezTo>
                  <a:pt x="81646" y="23027"/>
                  <a:pt x="81809" y="24751"/>
                  <a:pt x="81809" y="27100"/>
                </a:cubicBezTo>
                <a:lnTo>
                  <a:pt x="81809" y="56079"/>
                </a:lnTo>
                <a:cubicBezTo>
                  <a:pt x="81809" y="61559"/>
                  <a:pt x="81809" y="65633"/>
                  <a:pt x="82118" y="68608"/>
                </a:cubicBezTo>
                <a:cubicBezTo>
                  <a:pt x="82435" y="72056"/>
                  <a:pt x="83678" y="73780"/>
                  <a:pt x="89004" y="74088"/>
                </a:cubicBezTo>
                <a:lnTo>
                  <a:pt x="93069" y="74406"/>
                </a:lnTo>
                <a:lnTo>
                  <a:pt x="93069" y="81147"/>
                </a:lnTo>
                <a:lnTo>
                  <a:pt x="53811" y="81147"/>
                </a:lnTo>
                <a:lnTo>
                  <a:pt x="53811" y="74406"/>
                </a:lnTo>
                <a:lnTo>
                  <a:pt x="57875" y="74088"/>
                </a:lnTo>
                <a:cubicBezTo>
                  <a:pt x="63038" y="73780"/>
                  <a:pt x="64444" y="72056"/>
                  <a:pt x="64762" y="68608"/>
                </a:cubicBezTo>
                <a:cubicBezTo>
                  <a:pt x="65079" y="65633"/>
                  <a:pt x="65079" y="61559"/>
                  <a:pt x="65079" y="56079"/>
                </a:cubicBezTo>
                <a:lnTo>
                  <a:pt x="65079" y="30231"/>
                </a:lnTo>
                <a:cubicBezTo>
                  <a:pt x="65079" y="17855"/>
                  <a:pt x="60071" y="12684"/>
                  <a:pt x="50690" y="12684"/>
                </a:cubicBezTo>
                <a:cubicBezTo>
                  <a:pt x="45682" y="12684"/>
                  <a:pt x="37861" y="14879"/>
                  <a:pt x="29732" y="22237"/>
                </a:cubicBezTo>
                <a:lnTo>
                  <a:pt x="29732" y="56079"/>
                </a:lnTo>
                <a:cubicBezTo>
                  <a:pt x="29732" y="61559"/>
                  <a:pt x="29732" y="65633"/>
                  <a:pt x="30040" y="68608"/>
                </a:cubicBezTo>
                <a:cubicBezTo>
                  <a:pt x="30358" y="72056"/>
                  <a:pt x="31601" y="73780"/>
                  <a:pt x="36763" y="74088"/>
                </a:cubicBezTo>
                <a:lnTo>
                  <a:pt x="40828" y="74406"/>
                </a:lnTo>
                <a:lnTo>
                  <a:pt x="40828" y="81147"/>
                </a:lnTo>
                <a:lnTo>
                  <a:pt x="1406" y="81147"/>
                </a:lnTo>
                <a:lnTo>
                  <a:pt x="1406"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5" name="Freeform: Shape 14">
            <a:extLst>
              <a:ext uri="{FF2B5EF4-FFF2-40B4-BE49-F238E27FC236}">
                <a16:creationId xmlns:a16="http://schemas.microsoft.com/office/drawing/2014/main" id="{9B822C29-BB52-82BE-7415-14FDDA9F81B3}"/>
              </a:ext>
            </a:extLst>
          </xdr:cNvPr>
          <xdr:cNvSpPr/>
        </xdr:nvSpPr>
        <xdr:spPr>
          <a:xfrm>
            <a:off x="1463638" y="6587990"/>
            <a:ext cx="86191" cy="120468"/>
          </a:xfrm>
          <a:custGeom>
            <a:avLst/>
            <a:gdLst>
              <a:gd name="connsiteX0" fmla="*/ 41454 w 86191"/>
              <a:gd name="connsiteY0" fmla="*/ 120469 h 120468"/>
              <a:gd name="connsiteX1" fmla="*/ 12829 w 86191"/>
              <a:gd name="connsiteY1" fmla="*/ 115769 h 120468"/>
              <a:gd name="connsiteX2" fmla="*/ 12829 w 86191"/>
              <a:gd name="connsiteY2" fmla="*/ 27881 h 120468"/>
              <a:gd name="connsiteX3" fmla="*/ 12357 w 86191"/>
              <a:gd name="connsiteY3" fmla="*/ 15034 h 120468"/>
              <a:gd name="connsiteX4" fmla="*/ 4536 w 86191"/>
              <a:gd name="connsiteY4" fmla="*/ 9554 h 120468"/>
              <a:gd name="connsiteX5" fmla="*/ 0 w 86191"/>
              <a:gd name="connsiteY5" fmla="*/ 9082 h 120468"/>
              <a:gd name="connsiteX6" fmla="*/ 0 w 86191"/>
              <a:gd name="connsiteY6" fmla="*/ 2350 h 120468"/>
              <a:gd name="connsiteX7" fmla="*/ 29723 w 86191"/>
              <a:gd name="connsiteY7" fmla="*/ 0 h 120468"/>
              <a:gd name="connsiteX8" fmla="*/ 29723 w 86191"/>
              <a:gd name="connsiteY8" fmla="*/ 49193 h 120468"/>
              <a:gd name="connsiteX9" fmla="*/ 55535 w 86191"/>
              <a:gd name="connsiteY9" fmla="*/ 37443 h 120468"/>
              <a:gd name="connsiteX10" fmla="*/ 86192 w 86191"/>
              <a:gd name="connsiteY10" fmla="*/ 75513 h 120468"/>
              <a:gd name="connsiteX11" fmla="*/ 41454 w 86191"/>
              <a:gd name="connsiteY11" fmla="*/ 120469 h 120468"/>
              <a:gd name="connsiteX12" fmla="*/ 49746 w 86191"/>
              <a:gd name="connsiteY12" fmla="*/ 49655 h 120468"/>
              <a:gd name="connsiteX13" fmla="*/ 29723 w 86191"/>
              <a:gd name="connsiteY13" fmla="*/ 58111 h 120468"/>
              <a:gd name="connsiteX14" fmla="*/ 29723 w 86191"/>
              <a:gd name="connsiteY14" fmla="*/ 106832 h 120468"/>
              <a:gd name="connsiteX15" fmla="*/ 43803 w 86191"/>
              <a:gd name="connsiteY15" fmla="*/ 110126 h 120468"/>
              <a:gd name="connsiteX16" fmla="*/ 68518 w 86191"/>
              <a:gd name="connsiteY16" fmla="*/ 78951 h 120468"/>
              <a:gd name="connsiteX17" fmla="*/ 49746 w 86191"/>
              <a:gd name="connsiteY17" fmla="*/ 49655 h 1204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86191" h="120468">
                <a:moveTo>
                  <a:pt x="41454" y="120469"/>
                </a:moveTo>
                <a:cubicBezTo>
                  <a:pt x="34105" y="120469"/>
                  <a:pt x="22056" y="118899"/>
                  <a:pt x="12829" y="115769"/>
                </a:cubicBezTo>
                <a:lnTo>
                  <a:pt x="12829" y="27881"/>
                </a:lnTo>
                <a:cubicBezTo>
                  <a:pt x="12829" y="21611"/>
                  <a:pt x="12829" y="18010"/>
                  <a:pt x="12357" y="15034"/>
                </a:cubicBezTo>
                <a:cubicBezTo>
                  <a:pt x="11885" y="12058"/>
                  <a:pt x="10951" y="10016"/>
                  <a:pt x="4536" y="9554"/>
                </a:cubicBezTo>
                <a:lnTo>
                  <a:pt x="0" y="9082"/>
                </a:lnTo>
                <a:lnTo>
                  <a:pt x="0" y="2350"/>
                </a:lnTo>
                <a:lnTo>
                  <a:pt x="29723" y="0"/>
                </a:lnTo>
                <a:lnTo>
                  <a:pt x="29723" y="49193"/>
                </a:lnTo>
                <a:cubicBezTo>
                  <a:pt x="38478" y="40737"/>
                  <a:pt x="47088" y="37443"/>
                  <a:pt x="55535" y="37443"/>
                </a:cubicBezTo>
                <a:cubicBezTo>
                  <a:pt x="71494" y="37443"/>
                  <a:pt x="86192" y="48567"/>
                  <a:pt x="86192" y="75513"/>
                </a:cubicBezTo>
                <a:cubicBezTo>
                  <a:pt x="86192" y="103239"/>
                  <a:pt x="65859" y="120469"/>
                  <a:pt x="41454" y="120469"/>
                </a:cubicBezTo>
                <a:moveTo>
                  <a:pt x="49746" y="49655"/>
                </a:moveTo>
                <a:cubicBezTo>
                  <a:pt x="43958" y="49655"/>
                  <a:pt x="37861" y="51533"/>
                  <a:pt x="29723" y="58111"/>
                </a:cubicBezTo>
                <a:lnTo>
                  <a:pt x="29723" y="106832"/>
                </a:lnTo>
                <a:cubicBezTo>
                  <a:pt x="35039" y="109182"/>
                  <a:pt x="40356" y="110126"/>
                  <a:pt x="43803" y="110126"/>
                </a:cubicBezTo>
                <a:cubicBezTo>
                  <a:pt x="57721" y="110126"/>
                  <a:pt x="68518" y="99792"/>
                  <a:pt x="68518" y="78951"/>
                </a:cubicBezTo>
                <a:cubicBezTo>
                  <a:pt x="68518" y="57957"/>
                  <a:pt x="60534" y="49655"/>
                  <a:pt x="49746" y="4965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6" name="Freeform: Shape 15">
            <a:extLst>
              <a:ext uri="{FF2B5EF4-FFF2-40B4-BE49-F238E27FC236}">
                <a16:creationId xmlns:a16="http://schemas.microsoft.com/office/drawing/2014/main" id="{B7FB5E44-6A18-4978-707F-9288A24E09D4}"/>
              </a:ext>
            </a:extLst>
          </xdr:cNvPr>
          <xdr:cNvSpPr/>
        </xdr:nvSpPr>
        <xdr:spPr>
          <a:xfrm>
            <a:off x="1556870" y="6588770"/>
            <a:ext cx="40981" cy="117810"/>
          </a:xfrm>
          <a:custGeom>
            <a:avLst/>
            <a:gdLst>
              <a:gd name="connsiteX0" fmla="*/ 1406 w 40981"/>
              <a:gd name="connsiteY0" fmla="*/ 111069 h 117810"/>
              <a:gd name="connsiteX1" fmla="*/ 5634 w 40981"/>
              <a:gd name="connsiteY1" fmla="*/ 110752 h 117810"/>
              <a:gd name="connsiteX2" fmla="*/ 12520 w 40981"/>
              <a:gd name="connsiteY2" fmla="*/ 105272 h 117810"/>
              <a:gd name="connsiteX3" fmla="*/ 12829 w 40981"/>
              <a:gd name="connsiteY3" fmla="*/ 92742 h 117810"/>
              <a:gd name="connsiteX4" fmla="*/ 12829 w 40981"/>
              <a:gd name="connsiteY4" fmla="*/ 65487 h 117810"/>
              <a:gd name="connsiteX5" fmla="*/ 12357 w 40981"/>
              <a:gd name="connsiteY5" fmla="*/ 52640 h 117810"/>
              <a:gd name="connsiteX6" fmla="*/ 4536 w 40981"/>
              <a:gd name="connsiteY6" fmla="*/ 47160 h 117810"/>
              <a:gd name="connsiteX7" fmla="*/ 0 w 40981"/>
              <a:gd name="connsiteY7" fmla="*/ 46689 h 117810"/>
              <a:gd name="connsiteX8" fmla="*/ 0 w 40981"/>
              <a:gd name="connsiteY8" fmla="*/ 39948 h 117810"/>
              <a:gd name="connsiteX9" fmla="*/ 29722 w 40981"/>
              <a:gd name="connsiteY9" fmla="*/ 37598 h 117810"/>
              <a:gd name="connsiteX10" fmla="*/ 29722 w 40981"/>
              <a:gd name="connsiteY10" fmla="*/ 92742 h 117810"/>
              <a:gd name="connsiteX11" fmla="*/ 30031 w 40981"/>
              <a:gd name="connsiteY11" fmla="*/ 105272 h 117810"/>
              <a:gd name="connsiteX12" fmla="*/ 36917 w 40981"/>
              <a:gd name="connsiteY12" fmla="*/ 110752 h 117810"/>
              <a:gd name="connsiteX13" fmla="*/ 40982 w 40981"/>
              <a:gd name="connsiteY13" fmla="*/ 111069 h 117810"/>
              <a:gd name="connsiteX14" fmla="*/ 40982 w 40981"/>
              <a:gd name="connsiteY14" fmla="*/ 117810 h 117810"/>
              <a:gd name="connsiteX15" fmla="*/ 1406 w 40981"/>
              <a:gd name="connsiteY15" fmla="*/ 117810 h 117810"/>
              <a:gd name="connsiteX16" fmla="*/ 1406 w 40981"/>
              <a:gd name="connsiteY16" fmla="*/ 111069 h 117810"/>
              <a:gd name="connsiteX17" fmla="*/ 19080 w 40981"/>
              <a:gd name="connsiteY17" fmla="*/ 21149 h 117810"/>
              <a:gd name="connsiteX18" fmla="*/ 7503 w 40981"/>
              <a:gd name="connsiteY18" fmla="*/ 10806 h 117810"/>
              <a:gd name="connsiteX19" fmla="*/ 19706 w 40981"/>
              <a:gd name="connsiteY19" fmla="*/ 0 h 117810"/>
              <a:gd name="connsiteX20" fmla="*/ 31283 w 40981"/>
              <a:gd name="connsiteY20" fmla="*/ 10343 h 117810"/>
              <a:gd name="connsiteX21" fmla="*/ 19080 w 40981"/>
              <a:gd name="connsiteY21" fmla="*/ 21149 h 1178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0981" h="117810">
                <a:moveTo>
                  <a:pt x="1406" y="111069"/>
                </a:moveTo>
                <a:lnTo>
                  <a:pt x="5634" y="110752"/>
                </a:lnTo>
                <a:cubicBezTo>
                  <a:pt x="10797" y="110434"/>
                  <a:pt x="12203" y="108719"/>
                  <a:pt x="12520" y="105272"/>
                </a:cubicBezTo>
                <a:cubicBezTo>
                  <a:pt x="12829" y="102296"/>
                  <a:pt x="12829" y="98222"/>
                  <a:pt x="12829" y="92742"/>
                </a:cubicBezTo>
                <a:lnTo>
                  <a:pt x="12829" y="65487"/>
                </a:lnTo>
                <a:cubicBezTo>
                  <a:pt x="12829" y="59218"/>
                  <a:pt x="12829" y="55616"/>
                  <a:pt x="12357" y="52640"/>
                </a:cubicBezTo>
                <a:cubicBezTo>
                  <a:pt x="11885" y="49664"/>
                  <a:pt x="10951" y="47786"/>
                  <a:pt x="4536" y="47160"/>
                </a:cubicBezTo>
                <a:lnTo>
                  <a:pt x="0" y="46689"/>
                </a:lnTo>
                <a:lnTo>
                  <a:pt x="0" y="39948"/>
                </a:lnTo>
                <a:lnTo>
                  <a:pt x="29722" y="37598"/>
                </a:lnTo>
                <a:lnTo>
                  <a:pt x="29722" y="92742"/>
                </a:lnTo>
                <a:cubicBezTo>
                  <a:pt x="29722" y="98222"/>
                  <a:pt x="29722" y="102296"/>
                  <a:pt x="30031" y="105272"/>
                </a:cubicBezTo>
                <a:cubicBezTo>
                  <a:pt x="30339" y="108719"/>
                  <a:pt x="31591" y="110443"/>
                  <a:pt x="36917" y="110752"/>
                </a:cubicBezTo>
                <a:lnTo>
                  <a:pt x="40982" y="111069"/>
                </a:lnTo>
                <a:lnTo>
                  <a:pt x="40982" y="117810"/>
                </a:lnTo>
                <a:lnTo>
                  <a:pt x="1406" y="117810"/>
                </a:lnTo>
                <a:lnTo>
                  <a:pt x="1406" y="111069"/>
                </a:lnTo>
                <a:close/>
                <a:moveTo>
                  <a:pt x="19080" y="21149"/>
                </a:moveTo>
                <a:cubicBezTo>
                  <a:pt x="11105" y="21149"/>
                  <a:pt x="7503" y="16140"/>
                  <a:pt x="7503" y="10806"/>
                </a:cubicBezTo>
                <a:cubicBezTo>
                  <a:pt x="7503" y="4854"/>
                  <a:pt x="11568" y="0"/>
                  <a:pt x="19706" y="0"/>
                </a:cubicBezTo>
                <a:cubicBezTo>
                  <a:pt x="27681" y="0"/>
                  <a:pt x="31283" y="5171"/>
                  <a:pt x="31283" y="10343"/>
                </a:cubicBezTo>
                <a:cubicBezTo>
                  <a:pt x="31283" y="16295"/>
                  <a:pt x="27055" y="21149"/>
                  <a:pt x="19080" y="21149"/>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7" name="Freeform: Shape 16">
            <a:extLst>
              <a:ext uri="{FF2B5EF4-FFF2-40B4-BE49-F238E27FC236}">
                <a16:creationId xmlns:a16="http://schemas.microsoft.com/office/drawing/2014/main" id="{2E45656C-E40D-DF73-D894-1EBC1677931B}"/>
              </a:ext>
            </a:extLst>
          </xdr:cNvPr>
          <xdr:cNvSpPr/>
        </xdr:nvSpPr>
        <xdr:spPr>
          <a:xfrm>
            <a:off x="1605636" y="6625433"/>
            <a:ext cx="93858" cy="81156"/>
          </a:xfrm>
          <a:custGeom>
            <a:avLst/>
            <a:gdLst>
              <a:gd name="connsiteX0" fmla="*/ 54627 w 93858"/>
              <a:gd name="connsiteY0" fmla="*/ 74406 h 81156"/>
              <a:gd name="connsiteX1" fmla="*/ 58692 w 93858"/>
              <a:gd name="connsiteY1" fmla="*/ 74088 h 81156"/>
              <a:gd name="connsiteX2" fmla="*/ 65415 w 93858"/>
              <a:gd name="connsiteY2" fmla="*/ 68608 h 81156"/>
              <a:gd name="connsiteX3" fmla="*/ 65723 w 93858"/>
              <a:gd name="connsiteY3" fmla="*/ 56079 h 81156"/>
              <a:gd name="connsiteX4" fmla="*/ 65723 w 93858"/>
              <a:gd name="connsiteY4" fmla="*/ 30231 h 81156"/>
              <a:gd name="connsiteX5" fmla="*/ 51016 w 93858"/>
              <a:gd name="connsiteY5" fmla="*/ 12684 h 81156"/>
              <a:gd name="connsiteX6" fmla="*/ 29741 w 93858"/>
              <a:gd name="connsiteY6" fmla="*/ 22237 h 81156"/>
              <a:gd name="connsiteX7" fmla="*/ 29741 w 93858"/>
              <a:gd name="connsiteY7" fmla="*/ 56079 h 81156"/>
              <a:gd name="connsiteX8" fmla="*/ 30049 w 93858"/>
              <a:gd name="connsiteY8" fmla="*/ 68608 h 81156"/>
              <a:gd name="connsiteX9" fmla="*/ 36772 w 93858"/>
              <a:gd name="connsiteY9" fmla="*/ 74088 h 81156"/>
              <a:gd name="connsiteX10" fmla="*/ 40837 w 93858"/>
              <a:gd name="connsiteY10" fmla="*/ 74406 h 81156"/>
              <a:gd name="connsiteX11" fmla="*/ 40837 w 93858"/>
              <a:gd name="connsiteY11" fmla="*/ 81147 h 81156"/>
              <a:gd name="connsiteX12" fmla="*/ 1415 w 93858"/>
              <a:gd name="connsiteY12" fmla="*/ 81147 h 81156"/>
              <a:gd name="connsiteX13" fmla="*/ 1415 w 93858"/>
              <a:gd name="connsiteY13" fmla="*/ 74406 h 81156"/>
              <a:gd name="connsiteX14" fmla="*/ 5634 w 93858"/>
              <a:gd name="connsiteY14" fmla="*/ 74088 h 81156"/>
              <a:gd name="connsiteX15" fmla="*/ 12520 w 93858"/>
              <a:gd name="connsiteY15" fmla="*/ 68608 h 81156"/>
              <a:gd name="connsiteX16" fmla="*/ 12829 w 93858"/>
              <a:gd name="connsiteY16" fmla="*/ 56079 h 81156"/>
              <a:gd name="connsiteX17" fmla="*/ 12829 w 93858"/>
              <a:gd name="connsiteY17" fmla="*/ 28824 h 81156"/>
              <a:gd name="connsiteX18" fmla="*/ 12357 w 93858"/>
              <a:gd name="connsiteY18" fmla="*/ 15977 h 81156"/>
              <a:gd name="connsiteX19" fmla="*/ 4536 w 93858"/>
              <a:gd name="connsiteY19" fmla="*/ 10497 h 81156"/>
              <a:gd name="connsiteX20" fmla="*/ 0 w 93858"/>
              <a:gd name="connsiteY20" fmla="*/ 10025 h 81156"/>
              <a:gd name="connsiteX21" fmla="*/ 0 w 93858"/>
              <a:gd name="connsiteY21" fmla="*/ 3293 h 81156"/>
              <a:gd name="connsiteX22" fmla="*/ 29096 w 93858"/>
              <a:gd name="connsiteY22" fmla="*/ 944 h 81156"/>
              <a:gd name="connsiteX23" fmla="*/ 29096 w 93858"/>
              <a:gd name="connsiteY23" fmla="*/ 13791 h 81156"/>
              <a:gd name="connsiteX24" fmla="*/ 57413 w 93858"/>
              <a:gd name="connsiteY24" fmla="*/ 0 h 81156"/>
              <a:gd name="connsiteX25" fmla="*/ 82599 w 93858"/>
              <a:gd name="connsiteY25" fmla="*/ 27418 h 81156"/>
              <a:gd name="connsiteX26" fmla="*/ 82599 w 93858"/>
              <a:gd name="connsiteY26" fmla="*/ 56088 h 81156"/>
              <a:gd name="connsiteX27" fmla="*/ 82907 w 93858"/>
              <a:gd name="connsiteY27" fmla="*/ 68618 h 81156"/>
              <a:gd name="connsiteX28" fmla="*/ 89793 w 93858"/>
              <a:gd name="connsiteY28" fmla="*/ 74098 h 81156"/>
              <a:gd name="connsiteX29" fmla="*/ 93858 w 93858"/>
              <a:gd name="connsiteY29" fmla="*/ 74415 h 81156"/>
              <a:gd name="connsiteX30" fmla="*/ 93858 w 93858"/>
              <a:gd name="connsiteY30" fmla="*/ 81156 h 81156"/>
              <a:gd name="connsiteX31" fmla="*/ 54600 w 93858"/>
              <a:gd name="connsiteY31" fmla="*/ 81156 h 81156"/>
              <a:gd name="connsiteX32" fmla="*/ 54600 w 93858"/>
              <a:gd name="connsiteY32" fmla="*/ 74406 h 811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93858" h="81156">
                <a:moveTo>
                  <a:pt x="54627" y="74406"/>
                </a:moveTo>
                <a:lnTo>
                  <a:pt x="58692" y="74088"/>
                </a:lnTo>
                <a:cubicBezTo>
                  <a:pt x="63700" y="73780"/>
                  <a:pt x="65106" y="72056"/>
                  <a:pt x="65415" y="68608"/>
                </a:cubicBezTo>
                <a:cubicBezTo>
                  <a:pt x="65723" y="65633"/>
                  <a:pt x="65723" y="61559"/>
                  <a:pt x="65723" y="56079"/>
                </a:cubicBezTo>
                <a:lnTo>
                  <a:pt x="65723" y="30231"/>
                </a:lnTo>
                <a:cubicBezTo>
                  <a:pt x="65723" y="17855"/>
                  <a:pt x="60407" y="12684"/>
                  <a:pt x="51016" y="12684"/>
                </a:cubicBezTo>
                <a:cubicBezTo>
                  <a:pt x="45854" y="12684"/>
                  <a:pt x="37879" y="14879"/>
                  <a:pt x="29741" y="22237"/>
                </a:cubicBezTo>
                <a:lnTo>
                  <a:pt x="29741" y="56079"/>
                </a:lnTo>
                <a:cubicBezTo>
                  <a:pt x="29741" y="61559"/>
                  <a:pt x="29741" y="65633"/>
                  <a:pt x="30049" y="68608"/>
                </a:cubicBezTo>
                <a:cubicBezTo>
                  <a:pt x="30358" y="72056"/>
                  <a:pt x="31610" y="73780"/>
                  <a:pt x="36772" y="74088"/>
                </a:cubicBezTo>
                <a:lnTo>
                  <a:pt x="40837" y="74406"/>
                </a:lnTo>
                <a:lnTo>
                  <a:pt x="40837" y="81147"/>
                </a:lnTo>
                <a:lnTo>
                  <a:pt x="1415" y="81147"/>
                </a:lnTo>
                <a:lnTo>
                  <a:pt x="1415" y="74406"/>
                </a:lnTo>
                <a:lnTo>
                  <a:pt x="5634" y="74088"/>
                </a:lnTo>
                <a:cubicBezTo>
                  <a:pt x="10797" y="73780"/>
                  <a:pt x="12203" y="72056"/>
                  <a:pt x="12520"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93"/>
                </a:lnTo>
                <a:lnTo>
                  <a:pt x="29096" y="944"/>
                </a:lnTo>
                <a:lnTo>
                  <a:pt x="29096" y="13791"/>
                </a:lnTo>
                <a:cubicBezTo>
                  <a:pt x="39730" y="2513"/>
                  <a:pt x="49274" y="0"/>
                  <a:pt x="57413" y="0"/>
                </a:cubicBezTo>
                <a:cubicBezTo>
                  <a:pt x="73054" y="0"/>
                  <a:pt x="82599" y="10025"/>
                  <a:pt x="82599" y="27418"/>
                </a:cubicBezTo>
                <a:lnTo>
                  <a:pt x="82599" y="56088"/>
                </a:lnTo>
                <a:cubicBezTo>
                  <a:pt x="82599" y="61568"/>
                  <a:pt x="82599" y="65642"/>
                  <a:pt x="82907" y="68618"/>
                </a:cubicBezTo>
                <a:cubicBezTo>
                  <a:pt x="83216" y="72065"/>
                  <a:pt x="84468" y="73789"/>
                  <a:pt x="89793" y="74098"/>
                </a:cubicBezTo>
                <a:lnTo>
                  <a:pt x="93858" y="74415"/>
                </a:lnTo>
                <a:lnTo>
                  <a:pt x="93858" y="81156"/>
                </a:lnTo>
                <a:lnTo>
                  <a:pt x="54600" y="81156"/>
                </a:lnTo>
                <a:lnTo>
                  <a:pt x="54600"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8" name="Freeform: Shape 17">
            <a:extLst>
              <a:ext uri="{FF2B5EF4-FFF2-40B4-BE49-F238E27FC236}">
                <a16:creationId xmlns:a16="http://schemas.microsoft.com/office/drawing/2014/main" id="{FAD1FE9A-092F-722F-C0FE-F44702E3997F}"/>
              </a:ext>
            </a:extLst>
          </xdr:cNvPr>
          <xdr:cNvSpPr/>
        </xdr:nvSpPr>
        <xdr:spPr>
          <a:xfrm>
            <a:off x="1705945" y="6625424"/>
            <a:ext cx="73208" cy="82870"/>
          </a:xfrm>
          <a:custGeom>
            <a:avLst/>
            <a:gdLst>
              <a:gd name="connsiteX0" fmla="*/ 0 w 73208"/>
              <a:gd name="connsiteY0" fmla="*/ 63292 h 82870"/>
              <a:gd name="connsiteX1" fmla="*/ 12049 w 73208"/>
              <a:gd name="connsiteY1" fmla="*/ 44647 h 82870"/>
              <a:gd name="connsiteX2" fmla="*/ 44901 w 73208"/>
              <a:gd name="connsiteY2" fmla="*/ 34776 h 82870"/>
              <a:gd name="connsiteX3" fmla="*/ 44901 w 73208"/>
              <a:gd name="connsiteY3" fmla="*/ 31492 h 82870"/>
              <a:gd name="connsiteX4" fmla="*/ 26438 w 73208"/>
              <a:gd name="connsiteY4" fmla="*/ 12067 h 82870"/>
              <a:gd name="connsiteX5" fmla="*/ 5788 w 73208"/>
              <a:gd name="connsiteY5" fmla="*/ 15823 h 82870"/>
              <a:gd name="connsiteX6" fmla="*/ 4854 w 73208"/>
              <a:gd name="connsiteY6" fmla="*/ 8773 h 82870"/>
              <a:gd name="connsiteX7" fmla="*/ 32072 w 73208"/>
              <a:gd name="connsiteY7" fmla="*/ 0 h 82870"/>
              <a:gd name="connsiteX8" fmla="*/ 61632 w 73208"/>
              <a:gd name="connsiteY8" fmla="*/ 29142 h 82870"/>
              <a:gd name="connsiteX9" fmla="*/ 61323 w 73208"/>
              <a:gd name="connsiteY9" fmla="*/ 65642 h 82870"/>
              <a:gd name="connsiteX10" fmla="*/ 69298 w 73208"/>
              <a:gd name="connsiteY10" fmla="*/ 73789 h 82870"/>
              <a:gd name="connsiteX11" fmla="*/ 73208 w 73208"/>
              <a:gd name="connsiteY11" fmla="*/ 73471 h 82870"/>
              <a:gd name="connsiteX12" fmla="*/ 73208 w 73208"/>
              <a:gd name="connsiteY12" fmla="*/ 79741 h 82870"/>
              <a:gd name="connsiteX13" fmla="*/ 58347 w 73208"/>
              <a:gd name="connsiteY13" fmla="*/ 82717 h 82870"/>
              <a:gd name="connsiteX14" fmla="*/ 45836 w 73208"/>
              <a:gd name="connsiteY14" fmla="*/ 71593 h 82870"/>
              <a:gd name="connsiteX15" fmla="*/ 22219 w 73208"/>
              <a:gd name="connsiteY15" fmla="*/ 82871 h 82870"/>
              <a:gd name="connsiteX16" fmla="*/ 0 w 73208"/>
              <a:gd name="connsiteY16" fmla="*/ 63292 h 82870"/>
              <a:gd name="connsiteX17" fmla="*/ 44892 w 73208"/>
              <a:gd name="connsiteY17" fmla="*/ 63918 h 82870"/>
              <a:gd name="connsiteX18" fmla="*/ 44892 w 73208"/>
              <a:gd name="connsiteY18" fmla="*/ 45119 h 82870"/>
              <a:gd name="connsiteX19" fmla="*/ 22364 w 73208"/>
              <a:gd name="connsiteY19" fmla="*/ 49510 h 82870"/>
              <a:gd name="connsiteX20" fmla="*/ 16268 w 73208"/>
              <a:gd name="connsiteY20" fmla="*/ 59853 h 82870"/>
              <a:gd name="connsiteX21" fmla="*/ 28316 w 73208"/>
              <a:gd name="connsiteY21" fmla="*/ 71757 h 82870"/>
              <a:gd name="connsiteX22" fmla="*/ 44892 w 73208"/>
              <a:gd name="connsiteY22" fmla="*/ 63918 h 828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73208" h="82870">
                <a:moveTo>
                  <a:pt x="0" y="63292"/>
                </a:moveTo>
                <a:cubicBezTo>
                  <a:pt x="0" y="55770"/>
                  <a:pt x="3130" y="49510"/>
                  <a:pt x="12049" y="44647"/>
                </a:cubicBezTo>
                <a:cubicBezTo>
                  <a:pt x="20178" y="40265"/>
                  <a:pt x="29097" y="37598"/>
                  <a:pt x="44901" y="34776"/>
                </a:cubicBezTo>
                <a:lnTo>
                  <a:pt x="44901" y="31492"/>
                </a:lnTo>
                <a:cubicBezTo>
                  <a:pt x="44901" y="17864"/>
                  <a:pt x="39113" y="12067"/>
                  <a:pt x="26438" y="12067"/>
                </a:cubicBezTo>
                <a:cubicBezTo>
                  <a:pt x="20495" y="12067"/>
                  <a:pt x="13301" y="13165"/>
                  <a:pt x="5788" y="15823"/>
                </a:cubicBezTo>
                <a:lnTo>
                  <a:pt x="4854" y="8773"/>
                </a:lnTo>
                <a:cubicBezTo>
                  <a:pt x="11894" y="3130"/>
                  <a:pt x="22056" y="0"/>
                  <a:pt x="32072" y="0"/>
                </a:cubicBezTo>
                <a:cubicBezTo>
                  <a:pt x="52568" y="0"/>
                  <a:pt x="61632" y="10806"/>
                  <a:pt x="61632" y="29142"/>
                </a:cubicBezTo>
                <a:cubicBezTo>
                  <a:pt x="61632" y="43241"/>
                  <a:pt x="61323" y="52486"/>
                  <a:pt x="61323" y="65642"/>
                </a:cubicBezTo>
                <a:cubicBezTo>
                  <a:pt x="61323" y="71285"/>
                  <a:pt x="63355" y="73789"/>
                  <a:pt x="69298" y="73789"/>
                </a:cubicBezTo>
                <a:cubicBezTo>
                  <a:pt x="70396" y="73789"/>
                  <a:pt x="71330" y="73789"/>
                  <a:pt x="73208" y="73471"/>
                </a:cubicBezTo>
                <a:lnTo>
                  <a:pt x="73208" y="79741"/>
                </a:lnTo>
                <a:cubicBezTo>
                  <a:pt x="67892" y="82091"/>
                  <a:pt x="62729" y="82717"/>
                  <a:pt x="58347" y="82717"/>
                </a:cubicBezTo>
                <a:cubicBezTo>
                  <a:pt x="52713" y="82717"/>
                  <a:pt x="46925" y="80993"/>
                  <a:pt x="45836" y="71593"/>
                </a:cubicBezTo>
                <a:cubicBezTo>
                  <a:pt x="39739" y="78489"/>
                  <a:pt x="31446" y="82871"/>
                  <a:pt x="22219" y="82871"/>
                </a:cubicBezTo>
                <a:cubicBezTo>
                  <a:pt x="9381" y="82880"/>
                  <a:pt x="0" y="74887"/>
                  <a:pt x="0" y="63292"/>
                </a:cubicBezTo>
                <a:moveTo>
                  <a:pt x="44892" y="63918"/>
                </a:moveTo>
                <a:lnTo>
                  <a:pt x="44892" y="45119"/>
                </a:lnTo>
                <a:cubicBezTo>
                  <a:pt x="31755" y="46525"/>
                  <a:pt x="26429" y="47469"/>
                  <a:pt x="22364" y="49510"/>
                </a:cubicBezTo>
                <a:cubicBezTo>
                  <a:pt x="18300" y="51543"/>
                  <a:pt x="16268" y="55154"/>
                  <a:pt x="16268" y="59853"/>
                </a:cubicBezTo>
                <a:cubicBezTo>
                  <a:pt x="16268" y="67529"/>
                  <a:pt x="22056" y="71757"/>
                  <a:pt x="28316" y="71757"/>
                </a:cubicBezTo>
                <a:cubicBezTo>
                  <a:pt x="33470" y="71757"/>
                  <a:pt x="39412" y="69407"/>
                  <a:pt x="44892" y="63918"/>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9" name="Freeform: Shape 18">
            <a:extLst>
              <a:ext uri="{FF2B5EF4-FFF2-40B4-BE49-F238E27FC236}">
                <a16:creationId xmlns:a16="http://schemas.microsoft.com/office/drawing/2014/main" id="{6880746B-968B-5287-B9A5-CE095F174435}"/>
              </a:ext>
            </a:extLst>
          </xdr:cNvPr>
          <xdr:cNvSpPr/>
        </xdr:nvSpPr>
        <xdr:spPr>
          <a:xfrm>
            <a:off x="1779144" y="6608522"/>
            <a:ext cx="56623" cy="99945"/>
          </a:xfrm>
          <a:custGeom>
            <a:avLst/>
            <a:gdLst>
              <a:gd name="connsiteX0" fmla="*/ 12357 w 56623"/>
              <a:gd name="connsiteY0" fmla="*/ 77382 h 99945"/>
              <a:gd name="connsiteX1" fmla="*/ 12357 w 56623"/>
              <a:gd name="connsiteY1" fmla="*/ 29287 h 99945"/>
              <a:gd name="connsiteX2" fmla="*/ 0 w 56623"/>
              <a:gd name="connsiteY2" fmla="*/ 29287 h 99945"/>
              <a:gd name="connsiteX3" fmla="*/ 0 w 56623"/>
              <a:gd name="connsiteY3" fmla="*/ 22083 h 99945"/>
              <a:gd name="connsiteX4" fmla="*/ 13137 w 56623"/>
              <a:gd name="connsiteY4" fmla="*/ 18953 h 99945"/>
              <a:gd name="connsiteX5" fmla="*/ 17828 w 56623"/>
              <a:gd name="connsiteY5" fmla="*/ 0 h 99945"/>
              <a:gd name="connsiteX6" fmla="*/ 29251 w 56623"/>
              <a:gd name="connsiteY6" fmla="*/ 0 h 99945"/>
              <a:gd name="connsiteX7" fmla="*/ 29251 w 56623"/>
              <a:gd name="connsiteY7" fmla="*/ 20205 h 99945"/>
              <a:gd name="connsiteX8" fmla="*/ 54745 w 56623"/>
              <a:gd name="connsiteY8" fmla="*/ 20205 h 99945"/>
              <a:gd name="connsiteX9" fmla="*/ 54745 w 56623"/>
              <a:gd name="connsiteY9" fmla="*/ 29287 h 99945"/>
              <a:gd name="connsiteX10" fmla="*/ 29251 w 56623"/>
              <a:gd name="connsiteY10" fmla="*/ 29287 h 99945"/>
              <a:gd name="connsiteX11" fmla="*/ 29251 w 56623"/>
              <a:gd name="connsiteY11" fmla="*/ 75186 h 99945"/>
              <a:gd name="connsiteX12" fmla="*/ 42388 w 56623"/>
              <a:gd name="connsiteY12" fmla="*/ 88342 h 99945"/>
              <a:gd name="connsiteX13" fmla="*/ 55843 w 56623"/>
              <a:gd name="connsiteY13" fmla="*/ 85683 h 99945"/>
              <a:gd name="connsiteX14" fmla="*/ 56623 w 56623"/>
              <a:gd name="connsiteY14" fmla="*/ 93051 h 99945"/>
              <a:gd name="connsiteX15" fmla="*/ 34259 w 56623"/>
              <a:gd name="connsiteY15" fmla="*/ 99946 h 99945"/>
              <a:gd name="connsiteX16" fmla="*/ 12357 w 56623"/>
              <a:gd name="connsiteY16" fmla="*/ 77382 h 999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623" h="99945">
                <a:moveTo>
                  <a:pt x="12357" y="77382"/>
                </a:moveTo>
                <a:lnTo>
                  <a:pt x="12357" y="29287"/>
                </a:lnTo>
                <a:lnTo>
                  <a:pt x="0" y="29287"/>
                </a:lnTo>
                <a:lnTo>
                  <a:pt x="0" y="22083"/>
                </a:lnTo>
                <a:lnTo>
                  <a:pt x="13137" y="18953"/>
                </a:lnTo>
                <a:lnTo>
                  <a:pt x="17828" y="0"/>
                </a:lnTo>
                <a:lnTo>
                  <a:pt x="29251" y="0"/>
                </a:lnTo>
                <a:lnTo>
                  <a:pt x="29251" y="20205"/>
                </a:lnTo>
                <a:lnTo>
                  <a:pt x="54745" y="20205"/>
                </a:lnTo>
                <a:lnTo>
                  <a:pt x="54745" y="29287"/>
                </a:lnTo>
                <a:lnTo>
                  <a:pt x="29251" y="29287"/>
                </a:lnTo>
                <a:lnTo>
                  <a:pt x="29251" y="75186"/>
                </a:lnTo>
                <a:cubicBezTo>
                  <a:pt x="29251" y="84431"/>
                  <a:pt x="33633" y="88342"/>
                  <a:pt x="42388" y="88342"/>
                </a:cubicBezTo>
                <a:cubicBezTo>
                  <a:pt x="45518" y="88342"/>
                  <a:pt x="50517" y="87562"/>
                  <a:pt x="55843" y="85683"/>
                </a:cubicBezTo>
                <a:lnTo>
                  <a:pt x="56623" y="93051"/>
                </a:lnTo>
                <a:cubicBezTo>
                  <a:pt x="49583" y="97750"/>
                  <a:pt x="41454" y="99946"/>
                  <a:pt x="34259" y="99946"/>
                </a:cubicBezTo>
                <a:cubicBezTo>
                  <a:pt x="23000" y="99937"/>
                  <a:pt x="12357" y="93985"/>
                  <a:pt x="12357" y="77382"/>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0" name="Freeform: Shape 19">
            <a:extLst>
              <a:ext uri="{FF2B5EF4-FFF2-40B4-BE49-F238E27FC236}">
                <a16:creationId xmlns:a16="http://schemas.microsoft.com/office/drawing/2014/main" id="{DEA32A74-8572-0F95-24CA-235BB055899D}"/>
              </a:ext>
            </a:extLst>
          </xdr:cNvPr>
          <xdr:cNvSpPr/>
        </xdr:nvSpPr>
        <xdr:spPr>
          <a:xfrm>
            <a:off x="1843906" y="6588770"/>
            <a:ext cx="40981" cy="117810"/>
          </a:xfrm>
          <a:custGeom>
            <a:avLst/>
            <a:gdLst>
              <a:gd name="connsiteX0" fmla="*/ 1406 w 40981"/>
              <a:gd name="connsiteY0" fmla="*/ 111069 h 117810"/>
              <a:gd name="connsiteX1" fmla="*/ 5634 w 40981"/>
              <a:gd name="connsiteY1" fmla="*/ 110752 h 117810"/>
              <a:gd name="connsiteX2" fmla="*/ 12520 w 40981"/>
              <a:gd name="connsiteY2" fmla="*/ 105272 h 117810"/>
              <a:gd name="connsiteX3" fmla="*/ 12829 w 40981"/>
              <a:gd name="connsiteY3" fmla="*/ 92742 h 117810"/>
              <a:gd name="connsiteX4" fmla="*/ 12829 w 40981"/>
              <a:gd name="connsiteY4" fmla="*/ 65487 h 117810"/>
              <a:gd name="connsiteX5" fmla="*/ 12357 w 40981"/>
              <a:gd name="connsiteY5" fmla="*/ 52640 h 117810"/>
              <a:gd name="connsiteX6" fmla="*/ 4536 w 40981"/>
              <a:gd name="connsiteY6" fmla="*/ 47160 h 117810"/>
              <a:gd name="connsiteX7" fmla="*/ 0 w 40981"/>
              <a:gd name="connsiteY7" fmla="*/ 46689 h 117810"/>
              <a:gd name="connsiteX8" fmla="*/ 0 w 40981"/>
              <a:gd name="connsiteY8" fmla="*/ 39948 h 117810"/>
              <a:gd name="connsiteX9" fmla="*/ 29723 w 40981"/>
              <a:gd name="connsiteY9" fmla="*/ 37598 h 117810"/>
              <a:gd name="connsiteX10" fmla="*/ 29723 w 40981"/>
              <a:gd name="connsiteY10" fmla="*/ 92742 h 117810"/>
              <a:gd name="connsiteX11" fmla="*/ 30031 w 40981"/>
              <a:gd name="connsiteY11" fmla="*/ 105272 h 117810"/>
              <a:gd name="connsiteX12" fmla="*/ 36917 w 40981"/>
              <a:gd name="connsiteY12" fmla="*/ 110752 h 117810"/>
              <a:gd name="connsiteX13" fmla="*/ 40982 w 40981"/>
              <a:gd name="connsiteY13" fmla="*/ 111069 h 117810"/>
              <a:gd name="connsiteX14" fmla="*/ 40982 w 40981"/>
              <a:gd name="connsiteY14" fmla="*/ 117810 h 117810"/>
              <a:gd name="connsiteX15" fmla="*/ 1406 w 40981"/>
              <a:gd name="connsiteY15" fmla="*/ 117810 h 117810"/>
              <a:gd name="connsiteX16" fmla="*/ 1406 w 40981"/>
              <a:gd name="connsiteY16" fmla="*/ 111069 h 117810"/>
              <a:gd name="connsiteX17" fmla="*/ 19089 w 40981"/>
              <a:gd name="connsiteY17" fmla="*/ 21149 h 117810"/>
              <a:gd name="connsiteX18" fmla="*/ 7512 w 40981"/>
              <a:gd name="connsiteY18" fmla="*/ 10806 h 117810"/>
              <a:gd name="connsiteX19" fmla="*/ 19715 w 40981"/>
              <a:gd name="connsiteY19" fmla="*/ 0 h 117810"/>
              <a:gd name="connsiteX20" fmla="*/ 31292 w 40981"/>
              <a:gd name="connsiteY20" fmla="*/ 10343 h 117810"/>
              <a:gd name="connsiteX21" fmla="*/ 19089 w 40981"/>
              <a:gd name="connsiteY21" fmla="*/ 21149 h 1178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0981" h="117810">
                <a:moveTo>
                  <a:pt x="1406" y="111069"/>
                </a:moveTo>
                <a:lnTo>
                  <a:pt x="5634" y="110752"/>
                </a:lnTo>
                <a:cubicBezTo>
                  <a:pt x="10797" y="110434"/>
                  <a:pt x="12203" y="108719"/>
                  <a:pt x="12520" y="105272"/>
                </a:cubicBezTo>
                <a:cubicBezTo>
                  <a:pt x="12829" y="102296"/>
                  <a:pt x="12829" y="98222"/>
                  <a:pt x="12829" y="92742"/>
                </a:cubicBezTo>
                <a:lnTo>
                  <a:pt x="12829" y="65487"/>
                </a:lnTo>
                <a:cubicBezTo>
                  <a:pt x="12829" y="59218"/>
                  <a:pt x="12829" y="55616"/>
                  <a:pt x="12357" y="52640"/>
                </a:cubicBezTo>
                <a:cubicBezTo>
                  <a:pt x="11885" y="49664"/>
                  <a:pt x="10951" y="47786"/>
                  <a:pt x="4536" y="47160"/>
                </a:cubicBezTo>
                <a:lnTo>
                  <a:pt x="0" y="46689"/>
                </a:lnTo>
                <a:lnTo>
                  <a:pt x="0" y="39948"/>
                </a:lnTo>
                <a:lnTo>
                  <a:pt x="29723" y="37598"/>
                </a:lnTo>
                <a:lnTo>
                  <a:pt x="29723" y="92742"/>
                </a:lnTo>
                <a:cubicBezTo>
                  <a:pt x="29723" y="98222"/>
                  <a:pt x="29723" y="102296"/>
                  <a:pt x="30031" y="105272"/>
                </a:cubicBezTo>
                <a:cubicBezTo>
                  <a:pt x="30339" y="108719"/>
                  <a:pt x="31591" y="110443"/>
                  <a:pt x="36917" y="110752"/>
                </a:cubicBezTo>
                <a:lnTo>
                  <a:pt x="40982" y="111069"/>
                </a:lnTo>
                <a:lnTo>
                  <a:pt x="40982" y="117810"/>
                </a:lnTo>
                <a:lnTo>
                  <a:pt x="1406" y="117810"/>
                </a:lnTo>
                <a:lnTo>
                  <a:pt x="1406" y="111069"/>
                </a:lnTo>
                <a:close/>
                <a:moveTo>
                  <a:pt x="19089" y="21149"/>
                </a:moveTo>
                <a:cubicBezTo>
                  <a:pt x="11114" y="21149"/>
                  <a:pt x="7512" y="16140"/>
                  <a:pt x="7512" y="10806"/>
                </a:cubicBezTo>
                <a:cubicBezTo>
                  <a:pt x="7512" y="4854"/>
                  <a:pt x="11577" y="0"/>
                  <a:pt x="19715" y="0"/>
                </a:cubicBezTo>
                <a:cubicBezTo>
                  <a:pt x="27690" y="0"/>
                  <a:pt x="31292" y="5171"/>
                  <a:pt x="31292" y="10343"/>
                </a:cubicBezTo>
                <a:cubicBezTo>
                  <a:pt x="31283" y="16295"/>
                  <a:pt x="27064" y="21149"/>
                  <a:pt x="19089" y="21149"/>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1" name="Freeform: Shape 20">
            <a:extLst>
              <a:ext uri="{FF2B5EF4-FFF2-40B4-BE49-F238E27FC236}">
                <a16:creationId xmlns:a16="http://schemas.microsoft.com/office/drawing/2014/main" id="{8DEEE429-83E4-A3D1-949B-1A8EFDDAEE76}"/>
              </a:ext>
            </a:extLst>
          </xdr:cNvPr>
          <xdr:cNvSpPr/>
        </xdr:nvSpPr>
        <xdr:spPr>
          <a:xfrm>
            <a:off x="1889107" y="6625424"/>
            <a:ext cx="78053" cy="83034"/>
          </a:xfrm>
          <a:custGeom>
            <a:avLst/>
            <a:gdLst>
              <a:gd name="connsiteX0" fmla="*/ 37543 w 78053"/>
              <a:gd name="connsiteY0" fmla="*/ 83034 h 83034"/>
              <a:gd name="connsiteX1" fmla="*/ 0 w 78053"/>
              <a:gd name="connsiteY1" fmla="*/ 42143 h 83034"/>
              <a:gd name="connsiteX2" fmla="*/ 40828 w 78053"/>
              <a:gd name="connsiteY2" fmla="*/ 0 h 83034"/>
              <a:gd name="connsiteX3" fmla="*/ 78053 w 78053"/>
              <a:gd name="connsiteY3" fmla="*/ 39167 h 83034"/>
              <a:gd name="connsiteX4" fmla="*/ 37543 w 78053"/>
              <a:gd name="connsiteY4" fmla="*/ 83034 h 83034"/>
              <a:gd name="connsiteX5" fmla="*/ 37543 w 78053"/>
              <a:gd name="connsiteY5" fmla="*/ 10497 h 83034"/>
              <a:gd name="connsiteX6" fmla="*/ 17365 w 78053"/>
              <a:gd name="connsiteY6" fmla="*/ 39639 h 83034"/>
              <a:gd name="connsiteX7" fmla="*/ 38487 w 78053"/>
              <a:gd name="connsiteY7" fmla="*/ 72537 h 83034"/>
              <a:gd name="connsiteX8" fmla="*/ 39739 w 78053"/>
              <a:gd name="connsiteY8" fmla="*/ 72537 h 83034"/>
              <a:gd name="connsiteX9" fmla="*/ 60389 w 78053"/>
              <a:gd name="connsiteY9" fmla="*/ 42306 h 83034"/>
              <a:gd name="connsiteX10" fmla="*/ 37543 w 78053"/>
              <a:gd name="connsiteY10" fmla="*/ 10497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78053" h="83034">
                <a:moveTo>
                  <a:pt x="37543" y="83034"/>
                </a:moveTo>
                <a:cubicBezTo>
                  <a:pt x="16113" y="83034"/>
                  <a:pt x="0" y="67683"/>
                  <a:pt x="0" y="42143"/>
                </a:cubicBezTo>
                <a:cubicBezTo>
                  <a:pt x="0" y="15043"/>
                  <a:pt x="17365" y="0"/>
                  <a:pt x="40828" y="0"/>
                </a:cubicBezTo>
                <a:cubicBezTo>
                  <a:pt x="63664" y="0"/>
                  <a:pt x="78053" y="13945"/>
                  <a:pt x="78053" y="39167"/>
                </a:cubicBezTo>
                <a:cubicBezTo>
                  <a:pt x="78062" y="68463"/>
                  <a:pt x="57885" y="83034"/>
                  <a:pt x="37543" y="83034"/>
                </a:cubicBezTo>
                <a:moveTo>
                  <a:pt x="37543" y="10497"/>
                </a:moveTo>
                <a:cubicBezTo>
                  <a:pt x="25186" y="10497"/>
                  <a:pt x="17365" y="18645"/>
                  <a:pt x="17365" y="39639"/>
                </a:cubicBezTo>
                <a:cubicBezTo>
                  <a:pt x="17365" y="59536"/>
                  <a:pt x="26747" y="72537"/>
                  <a:pt x="38487" y="72537"/>
                </a:cubicBezTo>
                <a:lnTo>
                  <a:pt x="39739" y="72537"/>
                </a:lnTo>
                <a:cubicBezTo>
                  <a:pt x="50535" y="72537"/>
                  <a:pt x="60389" y="62983"/>
                  <a:pt x="60389" y="42306"/>
                </a:cubicBezTo>
                <a:cubicBezTo>
                  <a:pt x="60389" y="21466"/>
                  <a:pt x="52096" y="10497"/>
                  <a:pt x="37543" y="10497"/>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2" name="Freeform: Shape 21">
            <a:extLst>
              <a:ext uri="{FF2B5EF4-FFF2-40B4-BE49-F238E27FC236}">
                <a16:creationId xmlns:a16="http://schemas.microsoft.com/office/drawing/2014/main" id="{A090EE5A-F193-DA73-7E1F-7B6E9F948399}"/>
              </a:ext>
            </a:extLst>
          </xdr:cNvPr>
          <xdr:cNvSpPr/>
        </xdr:nvSpPr>
        <xdr:spPr>
          <a:xfrm>
            <a:off x="1971043" y="6625433"/>
            <a:ext cx="93858" cy="81156"/>
          </a:xfrm>
          <a:custGeom>
            <a:avLst/>
            <a:gdLst>
              <a:gd name="connsiteX0" fmla="*/ 54627 w 93858"/>
              <a:gd name="connsiteY0" fmla="*/ 74406 h 81156"/>
              <a:gd name="connsiteX1" fmla="*/ 58692 w 93858"/>
              <a:gd name="connsiteY1" fmla="*/ 74088 h 81156"/>
              <a:gd name="connsiteX2" fmla="*/ 65415 w 93858"/>
              <a:gd name="connsiteY2" fmla="*/ 68608 h 81156"/>
              <a:gd name="connsiteX3" fmla="*/ 65723 w 93858"/>
              <a:gd name="connsiteY3" fmla="*/ 56079 h 81156"/>
              <a:gd name="connsiteX4" fmla="*/ 65723 w 93858"/>
              <a:gd name="connsiteY4" fmla="*/ 30231 h 81156"/>
              <a:gd name="connsiteX5" fmla="*/ 51016 w 93858"/>
              <a:gd name="connsiteY5" fmla="*/ 12684 h 81156"/>
              <a:gd name="connsiteX6" fmla="*/ 29741 w 93858"/>
              <a:gd name="connsiteY6" fmla="*/ 22237 h 81156"/>
              <a:gd name="connsiteX7" fmla="*/ 29741 w 93858"/>
              <a:gd name="connsiteY7" fmla="*/ 56079 h 81156"/>
              <a:gd name="connsiteX8" fmla="*/ 30049 w 93858"/>
              <a:gd name="connsiteY8" fmla="*/ 68608 h 81156"/>
              <a:gd name="connsiteX9" fmla="*/ 36772 w 93858"/>
              <a:gd name="connsiteY9" fmla="*/ 74088 h 81156"/>
              <a:gd name="connsiteX10" fmla="*/ 40837 w 93858"/>
              <a:gd name="connsiteY10" fmla="*/ 74406 h 81156"/>
              <a:gd name="connsiteX11" fmla="*/ 40837 w 93858"/>
              <a:gd name="connsiteY11" fmla="*/ 81147 h 81156"/>
              <a:gd name="connsiteX12" fmla="*/ 1415 w 93858"/>
              <a:gd name="connsiteY12" fmla="*/ 81147 h 81156"/>
              <a:gd name="connsiteX13" fmla="*/ 1415 w 93858"/>
              <a:gd name="connsiteY13" fmla="*/ 74406 h 81156"/>
              <a:gd name="connsiteX14" fmla="*/ 5634 w 93858"/>
              <a:gd name="connsiteY14" fmla="*/ 74088 h 81156"/>
              <a:gd name="connsiteX15" fmla="*/ 12520 w 93858"/>
              <a:gd name="connsiteY15" fmla="*/ 68608 h 81156"/>
              <a:gd name="connsiteX16" fmla="*/ 12829 w 93858"/>
              <a:gd name="connsiteY16" fmla="*/ 56079 h 81156"/>
              <a:gd name="connsiteX17" fmla="*/ 12829 w 93858"/>
              <a:gd name="connsiteY17" fmla="*/ 28824 h 81156"/>
              <a:gd name="connsiteX18" fmla="*/ 12357 w 93858"/>
              <a:gd name="connsiteY18" fmla="*/ 15977 h 81156"/>
              <a:gd name="connsiteX19" fmla="*/ 4536 w 93858"/>
              <a:gd name="connsiteY19" fmla="*/ 10497 h 81156"/>
              <a:gd name="connsiteX20" fmla="*/ 0 w 93858"/>
              <a:gd name="connsiteY20" fmla="*/ 10025 h 81156"/>
              <a:gd name="connsiteX21" fmla="*/ 0 w 93858"/>
              <a:gd name="connsiteY21" fmla="*/ 3293 h 81156"/>
              <a:gd name="connsiteX22" fmla="*/ 29096 w 93858"/>
              <a:gd name="connsiteY22" fmla="*/ 944 h 81156"/>
              <a:gd name="connsiteX23" fmla="*/ 29096 w 93858"/>
              <a:gd name="connsiteY23" fmla="*/ 13791 h 81156"/>
              <a:gd name="connsiteX24" fmla="*/ 57413 w 93858"/>
              <a:gd name="connsiteY24" fmla="*/ 0 h 81156"/>
              <a:gd name="connsiteX25" fmla="*/ 82599 w 93858"/>
              <a:gd name="connsiteY25" fmla="*/ 27418 h 81156"/>
              <a:gd name="connsiteX26" fmla="*/ 82599 w 93858"/>
              <a:gd name="connsiteY26" fmla="*/ 56088 h 81156"/>
              <a:gd name="connsiteX27" fmla="*/ 82907 w 93858"/>
              <a:gd name="connsiteY27" fmla="*/ 68618 h 81156"/>
              <a:gd name="connsiteX28" fmla="*/ 89793 w 93858"/>
              <a:gd name="connsiteY28" fmla="*/ 74098 h 81156"/>
              <a:gd name="connsiteX29" fmla="*/ 93858 w 93858"/>
              <a:gd name="connsiteY29" fmla="*/ 74415 h 81156"/>
              <a:gd name="connsiteX30" fmla="*/ 93858 w 93858"/>
              <a:gd name="connsiteY30" fmla="*/ 81156 h 81156"/>
              <a:gd name="connsiteX31" fmla="*/ 54600 w 93858"/>
              <a:gd name="connsiteY31" fmla="*/ 81156 h 81156"/>
              <a:gd name="connsiteX32" fmla="*/ 54600 w 93858"/>
              <a:gd name="connsiteY32" fmla="*/ 74406 h 811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93858" h="81156">
                <a:moveTo>
                  <a:pt x="54627" y="74406"/>
                </a:moveTo>
                <a:lnTo>
                  <a:pt x="58692" y="74088"/>
                </a:lnTo>
                <a:cubicBezTo>
                  <a:pt x="63700" y="73780"/>
                  <a:pt x="65106" y="72056"/>
                  <a:pt x="65415" y="68608"/>
                </a:cubicBezTo>
                <a:cubicBezTo>
                  <a:pt x="65723" y="65633"/>
                  <a:pt x="65723" y="61559"/>
                  <a:pt x="65723" y="56079"/>
                </a:cubicBezTo>
                <a:lnTo>
                  <a:pt x="65723" y="30231"/>
                </a:lnTo>
                <a:cubicBezTo>
                  <a:pt x="65723" y="17855"/>
                  <a:pt x="60407" y="12684"/>
                  <a:pt x="51016" y="12684"/>
                </a:cubicBezTo>
                <a:cubicBezTo>
                  <a:pt x="45854" y="12684"/>
                  <a:pt x="37879" y="14879"/>
                  <a:pt x="29741" y="22237"/>
                </a:cubicBezTo>
                <a:lnTo>
                  <a:pt x="29741" y="56079"/>
                </a:lnTo>
                <a:cubicBezTo>
                  <a:pt x="29741" y="61559"/>
                  <a:pt x="29741" y="65633"/>
                  <a:pt x="30049" y="68608"/>
                </a:cubicBezTo>
                <a:cubicBezTo>
                  <a:pt x="30358" y="72056"/>
                  <a:pt x="31610" y="73780"/>
                  <a:pt x="36772" y="74088"/>
                </a:cubicBezTo>
                <a:lnTo>
                  <a:pt x="40837" y="74406"/>
                </a:lnTo>
                <a:lnTo>
                  <a:pt x="40837" y="81147"/>
                </a:lnTo>
                <a:lnTo>
                  <a:pt x="1415" y="81147"/>
                </a:lnTo>
                <a:lnTo>
                  <a:pt x="1415" y="74406"/>
                </a:lnTo>
                <a:lnTo>
                  <a:pt x="5634" y="74088"/>
                </a:lnTo>
                <a:cubicBezTo>
                  <a:pt x="10797" y="73780"/>
                  <a:pt x="12203" y="72056"/>
                  <a:pt x="12520"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93"/>
                </a:lnTo>
                <a:lnTo>
                  <a:pt x="29096" y="944"/>
                </a:lnTo>
                <a:lnTo>
                  <a:pt x="29096" y="13791"/>
                </a:lnTo>
                <a:cubicBezTo>
                  <a:pt x="39730" y="2513"/>
                  <a:pt x="49274" y="0"/>
                  <a:pt x="57413" y="0"/>
                </a:cubicBezTo>
                <a:cubicBezTo>
                  <a:pt x="73054" y="0"/>
                  <a:pt x="82599" y="10025"/>
                  <a:pt x="82599" y="27418"/>
                </a:cubicBezTo>
                <a:lnTo>
                  <a:pt x="82599" y="56088"/>
                </a:lnTo>
                <a:cubicBezTo>
                  <a:pt x="82599" y="61568"/>
                  <a:pt x="82599" y="65642"/>
                  <a:pt x="82907" y="68618"/>
                </a:cubicBezTo>
                <a:cubicBezTo>
                  <a:pt x="83216" y="72065"/>
                  <a:pt x="84468" y="73789"/>
                  <a:pt x="89793" y="74098"/>
                </a:cubicBezTo>
                <a:lnTo>
                  <a:pt x="93858" y="74415"/>
                </a:lnTo>
                <a:lnTo>
                  <a:pt x="93858" y="81156"/>
                </a:lnTo>
                <a:lnTo>
                  <a:pt x="54600" y="81156"/>
                </a:lnTo>
                <a:lnTo>
                  <a:pt x="54600"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3" name="Freeform: Shape 22">
            <a:extLst>
              <a:ext uri="{FF2B5EF4-FFF2-40B4-BE49-F238E27FC236}">
                <a16:creationId xmlns:a16="http://schemas.microsoft.com/office/drawing/2014/main" id="{12BFC2B6-391C-2610-DF75-498F101000AC}"/>
              </a:ext>
            </a:extLst>
          </xdr:cNvPr>
          <xdr:cNvSpPr/>
        </xdr:nvSpPr>
        <xdr:spPr>
          <a:xfrm>
            <a:off x="2109358" y="6594568"/>
            <a:ext cx="90428" cy="113890"/>
          </a:xfrm>
          <a:custGeom>
            <a:avLst/>
            <a:gdLst>
              <a:gd name="connsiteX0" fmla="*/ 0 w 90428"/>
              <a:gd name="connsiteY0" fmla="*/ 54990 h 113890"/>
              <a:gd name="connsiteX1" fmla="*/ 54909 w 90428"/>
              <a:gd name="connsiteY1" fmla="*/ 0 h 113890"/>
              <a:gd name="connsiteX2" fmla="*/ 89793 w 90428"/>
              <a:gd name="connsiteY2" fmla="*/ 6578 h 113890"/>
              <a:gd name="connsiteX3" fmla="*/ 89793 w 90428"/>
              <a:gd name="connsiteY3" fmla="*/ 33832 h 113890"/>
              <a:gd name="connsiteX4" fmla="*/ 80249 w 90428"/>
              <a:gd name="connsiteY4" fmla="*/ 33832 h 113890"/>
              <a:gd name="connsiteX5" fmla="*/ 53348 w 90428"/>
              <a:gd name="connsiteY5" fmla="*/ 10180 h 113890"/>
              <a:gd name="connsiteX6" fmla="*/ 18935 w 90428"/>
              <a:gd name="connsiteY6" fmla="*/ 52631 h 113890"/>
              <a:gd name="connsiteX7" fmla="*/ 54918 w 90428"/>
              <a:gd name="connsiteY7" fmla="*/ 103548 h 113890"/>
              <a:gd name="connsiteX8" fmla="*/ 80730 w 90428"/>
              <a:gd name="connsiteY8" fmla="*/ 78797 h 113890"/>
              <a:gd name="connsiteX9" fmla="*/ 90429 w 90428"/>
              <a:gd name="connsiteY9" fmla="*/ 78797 h 113890"/>
              <a:gd name="connsiteX10" fmla="*/ 90429 w 90428"/>
              <a:gd name="connsiteY10" fmla="*/ 105117 h 113890"/>
              <a:gd name="connsiteX11" fmla="*/ 52414 w 90428"/>
              <a:gd name="connsiteY11" fmla="*/ 113891 h 113890"/>
              <a:gd name="connsiteX12" fmla="*/ 0 w 90428"/>
              <a:gd name="connsiteY12" fmla="*/ 54990 h 1138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90428" h="113890">
                <a:moveTo>
                  <a:pt x="0" y="54990"/>
                </a:moveTo>
                <a:cubicBezTo>
                  <a:pt x="0" y="14725"/>
                  <a:pt x="26121" y="0"/>
                  <a:pt x="54909" y="0"/>
                </a:cubicBezTo>
                <a:cubicBezTo>
                  <a:pt x="65705" y="0"/>
                  <a:pt x="78843" y="1878"/>
                  <a:pt x="89793" y="6578"/>
                </a:cubicBezTo>
                <a:lnTo>
                  <a:pt x="89793" y="33832"/>
                </a:lnTo>
                <a:lnTo>
                  <a:pt x="80249" y="33832"/>
                </a:lnTo>
                <a:cubicBezTo>
                  <a:pt x="79777" y="17383"/>
                  <a:pt x="71176" y="10180"/>
                  <a:pt x="53348" y="10180"/>
                </a:cubicBezTo>
                <a:cubicBezTo>
                  <a:pt x="34731" y="10180"/>
                  <a:pt x="18935" y="19425"/>
                  <a:pt x="18935" y="52631"/>
                </a:cubicBezTo>
                <a:cubicBezTo>
                  <a:pt x="18935" y="81610"/>
                  <a:pt x="30358" y="103548"/>
                  <a:pt x="54918" y="103548"/>
                </a:cubicBezTo>
                <a:cubicBezTo>
                  <a:pt x="72283" y="103548"/>
                  <a:pt x="80567" y="96344"/>
                  <a:pt x="80730" y="78797"/>
                </a:cubicBezTo>
                <a:lnTo>
                  <a:pt x="90429" y="78797"/>
                </a:lnTo>
                <a:lnTo>
                  <a:pt x="90429" y="105117"/>
                </a:lnTo>
                <a:cubicBezTo>
                  <a:pt x="80575" y="110126"/>
                  <a:pt x="66495" y="113891"/>
                  <a:pt x="52414" y="113891"/>
                </a:cubicBezTo>
                <a:cubicBezTo>
                  <a:pt x="19552" y="113891"/>
                  <a:pt x="0" y="94148"/>
                  <a:pt x="0" y="54990"/>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4" name="Freeform: Shape 23">
            <a:extLst>
              <a:ext uri="{FF2B5EF4-FFF2-40B4-BE49-F238E27FC236}">
                <a16:creationId xmlns:a16="http://schemas.microsoft.com/office/drawing/2014/main" id="{CC3EBB6E-EB44-9ECD-9CA4-C50B6ED80006}"/>
              </a:ext>
            </a:extLst>
          </xdr:cNvPr>
          <xdr:cNvSpPr/>
        </xdr:nvSpPr>
        <xdr:spPr>
          <a:xfrm>
            <a:off x="2207444" y="6625424"/>
            <a:ext cx="73208" cy="82870"/>
          </a:xfrm>
          <a:custGeom>
            <a:avLst/>
            <a:gdLst>
              <a:gd name="connsiteX0" fmla="*/ 0 w 73208"/>
              <a:gd name="connsiteY0" fmla="*/ 63292 h 82870"/>
              <a:gd name="connsiteX1" fmla="*/ 12049 w 73208"/>
              <a:gd name="connsiteY1" fmla="*/ 44647 h 82870"/>
              <a:gd name="connsiteX2" fmla="*/ 44901 w 73208"/>
              <a:gd name="connsiteY2" fmla="*/ 34776 h 82870"/>
              <a:gd name="connsiteX3" fmla="*/ 44901 w 73208"/>
              <a:gd name="connsiteY3" fmla="*/ 31492 h 82870"/>
              <a:gd name="connsiteX4" fmla="*/ 26438 w 73208"/>
              <a:gd name="connsiteY4" fmla="*/ 12067 h 82870"/>
              <a:gd name="connsiteX5" fmla="*/ 5788 w 73208"/>
              <a:gd name="connsiteY5" fmla="*/ 15823 h 82870"/>
              <a:gd name="connsiteX6" fmla="*/ 4854 w 73208"/>
              <a:gd name="connsiteY6" fmla="*/ 8773 h 82870"/>
              <a:gd name="connsiteX7" fmla="*/ 32072 w 73208"/>
              <a:gd name="connsiteY7" fmla="*/ 0 h 82870"/>
              <a:gd name="connsiteX8" fmla="*/ 61632 w 73208"/>
              <a:gd name="connsiteY8" fmla="*/ 29142 h 82870"/>
              <a:gd name="connsiteX9" fmla="*/ 61323 w 73208"/>
              <a:gd name="connsiteY9" fmla="*/ 65642 h 82870"/>
              <a:gd name="connsiteX10" fmla="*/ 69298 w 73208"/>
              <a:gd name="connsiteY10" fmla="*/ 73789 h 82870"/>
              <a:gd name="connsiteX11" fmla="*/ 73208 w 73208"/>
              <a:gd name="connsiteY11" fmla="*/ 73471 h 82870"/>
              <a:gd name="connsiteX12" fmla="*/ 73208 w 73208"/>
              <a:gd name="connsiteY12" fmla="*/ 79741 h 82870"/>
              <a:gd name="connsiteX13" fmla="*/ 58347 w 73208"/>
              <a:gd name="connsiteY13" fmla="*/ 82717 h 82870"/>
              <a:gd name="connsiteX14" fmla="*/ 45836 w 73208"/>
              <a:gd name="connsiteY14" fmla="*/ 71593 h 82870"/>
              <a:gd name="connsiteX15" fmla="*/ 22219 w 73208"/>
              <a:gd name="connsiteY15" fmla="*/ 82871 h 82870"/>
              <a:gd name="connsiteX16" fmla="*/ 0 w 73208"/>
              <a:gd name="connsiteY16" fmla="*/ 63292 h 82870"/>
              <a:gd name="connsiteX17" fmla="*/ 44892 w 73208"/>
              <a:gd name="connsiteY17" fmla="*/ 63918 h 82870"/>
              <a:gd name="connsiteX18" fmla="*/ 44892 w 73208"/>
              <a:gd name="connsiteY18" fmla="*/ 45119 h 82870"/>
              <a:gd name="connsiteX19" fmla="*/ 22364 w 73208"/>
              <a:gd name="connsiteY19" fmla="*/ 49510 h 82870"/>
              <a:gd name="connsiteX20" fmla="*/ 16268 w 73208"/>
              <a:gd name="connsiteY20" fmla="*/ 59853 h 82870"/>
              <a:gd name="connsiteX21" fmla="*/ 28316 w 73208"/>
              <a:gd name="connsiteY21" fmla="*/ 71757 h 82870"/>
              <a:gd name="connsiteX22" fmla="*/ 44892 w 73208"/>
              <a:gd name="connsiteY22" fmla="*/ 63918 h 828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73208" h="82870">
                <a:moveTo>
                  <a:pt x="0" y="63292"/>
                </a:moveTo>
                <a:cubicBezTo>
                  <a:pt x="0" y="55770"/>
                  <a:pt x="3130" y="49510"/>
                  <a:pt x="12049" y="44647"/>
                </a:cubicBezTo>
                <a:cubicBezTo>
                  <a:pt x="20178" y="40265"/>
                  <a:pt x="29097" y="37598"/>
                  <a:pt x="44901" y="34776"/>
                </a:cubicBezTo>
                <a:lnTo>
                  <a:pt x="44901" y="31492"/>
                </a:lnTo>
                <a:cubicBezTo>
                  <a:pt x="44901" y="17864"/>
                  <a:pt x="39113" y="12067"/>
                  <a:pt x="26438" y="12067"/>
                </a:cubicBezTo>
                <a:cubicBezTo>
                  <a:pt x="20495" y="12067"/>
                  <a:pt x="13301" y="13165"/>
                  <a:pt x="5788" y="15823"/>
                </a:cubicBezTo>
                <a:lnTo>
                  <a:pt x="4854" y="8773"/>
                </a:lnTo>
                <a:cubicBezTo>
                  <a:pt x="11894" y="3130"/>
                  <a:pt x="22056" y="0"/>
                  <a:pt x="32072" y="0"/>
                </a:cubicBezTo>
                <a:cubicBezTo>
                  <a:pt x="52568" y="0"/>
                  <a:pt x="61632" y="10806"/>
                  <a:pt x="61632" y="29142"/>
                </a:cubicBezTo>
                <a:cubicBezTo>
                  <a:pt x="61632" y="43241"/>
                  <a:pt x="61323" y="52486"/>
                  <a:pt x="61323" y="65642"/>
                </a:cubicBezTo>
                <a:cubicBezTo>
                  <a:pt x="61323" y="71285"/>
                  <a:pt x="63355" y="73789"/>
                  <a:pt x="69298" y="73789"/>
                </a:cubicBezTo>
                <a:cubicBezTo>
                  <a:pt x="70396" y="73789"/>
                  <a:pt x="71330" y="73789"/>
                  <a:pt x="73208" y="73471"/>
                </a:cubicBezTo>
                <a:lnTo>
                  <a:pt x="73208" y="79741"/>
                </a:lnTo>
                <a:cubicBezTo>
                  <a:pt x="67892" y="82091"/>
                  <a:pt x="62729" y="82717"/>
                  <a:pt x="58347" y="82717"/>
                </a:cubicBezTo>
                <a:cubicBezTo>
                  <a:pt x="52713" y="82717"/>
                  <a:pt x="46925" y="80993"/>
                  <a:pt x="45836" y="71593"/>
                </a:cubicBezTo>
                <a:cubicBezTo>
                  <a:pt x="39739" y="78489"/>
                  <a:pt x="31446" y="82871"/>
                  <a:pt x="22219" y="82871"/>
                </a:cubicBezTo>
                <a:cubicBezTo>
                  <a:pt x="9381" y="82880"/>
                  <a:pt x="0" y="74887"/>
                  <a:pt x="0" y="63292"/>
                </a:cubicBezTo>
                <a:moveTo>
                  <a:pt x="44892" y="63918"/>
                </a:moveTo>
                <a:lnTo>
                  <a:pt x="44892" y="45119"/>
                </a:lnTo>
                <a:cubicBezTo>
                  <a:pt x="31755" y="46525"/>
                  <a:pt x="26429" y="47469"/>
                  <a:pt x="22364" y="49510"/>
                </a:cubicBezTo>
                <a:cubicBezTo>
                  <a:pt x="18300" y="51543"/>
                  <a:pt x="16268" y="55154"/>
                  <a:pt x="16268" y="59853"/>
                </a:cubicBezTo>
                <a:cubicBezTo>
                  <a:pt x="16268" y="67529"/>
                  <a:pt x="22056" y="71757"/>
                  <a:pt x="28316" y="71757"/>
                </a:cubicBezTo>
                <a:cubicBezTo>
                  <a:pt x="33470" y="71757"/>
                  <a:pt x="39421" y="69407"/>
                  <a:pt x="44892" y="63918"/>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5" name="Freeform: Shape 24">
            <a:extLst>
              <a:ext uri="{FF2B5EF4-FFF2-40B4-BE49-F238E27FC236}">
                <a16:creationId xmlns:a16="http://schemas.microsoft.com/office/drawing/2014/main" id="{46310B6D-B0B2-05A9-4402-3BF6C65127AF}"/>
              </a:ext>
            </a:extLst>
          </xdr:cNvPr>
          <xdr:cNvSpPr/>
        </xdr:nvSpPr>
        <xdr:spPr>
          <a:xfrm>
            <a:off x="2288464" y="6625588"/>
            <a:ext cx="57095" cy="80992"/>
          </a:xfrm>
          <a:custGeom>
            <a:avLst/>
            <a:gdLst>
              <a:gd name="connsiteX0" fmla="*/ 1415 w 57095"/>
              <a:gd name="connsiteY0" fmla="*/ 74252 h 80992"/>
              <a:gd name="connsiteX1" fmla="*/ 5634 w 57095"/>
              <a:gd name="connsiteY1" fmla="*/ 73934 h 80992"/>
              <a:gd name="connsiteX2" fmla="*/ 12520 w 57095"/>
              <a:gd name="connsiteY2" fmla="*/ 68454 h 80992"/>
              <a:gd name="connsiteX3" fmla="*/ 12829 w 57095"/>
              <a:gd name="connsiteY3" fmla="*/ 55925 h 80992"/>
              <a:gd name="connsiteX4" fmla="*/ 12829 w 57095"/>
              <a:gd name="connsiteY4" fmla="*/ 28670 h 80992"/>
              <a:gd name="connsiteX5" fmla="*/ 12357 w 57095"/>
              <a:gd name="connsiteY5" fmla="*/ 15823 h 80992"/>
              <a:gd name="connsiteX6" fmla="*/ 4536 w 57095"/>
              <a:gd name="connsiteY6" fmla="*/ 10343 h 80992"/>
              <a:gd name="connsiteX7" fmla="*/ 0 w 57095"/>
              <a:gd name="connsiteY7" fmla="*/ 9871 h 80992"/>
              <a:gd name="connsiteX8" fmla="*/ 0 w 57095"/>
              <a:gd name="connsiteY8" fmla="*/ 3139 h 80992"/>
              <a:gd name="connsiteX9" fmla="*/ 29096 w 57095"/>
              <a:gd name="connsiteY9" fmla="*/ 789 h 80992"/>
              <a:gd name="connsiteX10" fmla="*/ 29096 w 57095"/>
              <a:gd name="connsiteY10" fmla="*/ 16767 h 80992"/>
              <a:gd name="connsiteX11" fmla="*/ 49900 w 57095"/>
              <a:gd name="connsiteY11" fmla="*/ 0 h 80992"/>
              <a:gd name="connsiteX12" fmla="*/ 57095 w 57095"/>
              <a:gd name="connsiteY12" fmla="*/ 1406 h 80992"/>
              <a:gd name="connsiteX13" fmla="*/ 55371 w 57095"/>
              <a:gd name="connsiteY13" fmla="*/ 16286 h 80992"/>
              <a:gd name="connsiteX14" fmla="*/ 45990 w 57095"/>
              <a:gd name="connsiteY14" fmla="*/ 15342 h 80992"/>
              <a:gd name="connsiteX15" fmla="*/ 29723 w 57095"/>
              <a:gd name="connsiteY15" fmla="*/ 24433 h 80992"/>
              <a:gd name="connsiteX16" fmla="*/ 29723 w 57095"/>
              <a:gd name="connsiteY16" fmla="*/ 55925 h 80992"/>
              <a:gd name="connsiteX17" fmla="*/ 30031 w 57095"/>
              <a:gd name="connsiteY17" fmla="*/ 68454 h 80992"/>
              <a:gd name="connsiteX18" fmla="*/ 37697 w 57095"/>
              <a:gd name="connsiteY18" fmla="*/ 73934 h 80992"/>
              <a:gd name="connsiteX19" fmla="*/ 42551 w 57095"/>
              <a:gd name="connsiteY19" fmla="*/ 74252 h 80992"/>
              <a:gd name="connsiteX20" fmla="*/ 42551 w 57095"/>
              <a:gd name="connsiteY20" fmla="*/ 80993 h 80992"/>
              <a:gd name="connsiteX21" fmla="*/ 1415 w 57095"/>
              <a:gd name="connsiteY21" fmla="*/ 80993 h 80992"/>
              <a:gd name="connsiteX22" fmla="*/ 1415 w 57095"/>
              <a:gd name="connsiteY22" fmla="*/ 74252 h 809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7095" h="80992">
                <a:moveTo>
                  <a:pt x="1415" y="74252"/>
                </a:moveTo>
                <a:lnTo>
                  <a:pt x="5634" y="73934"/>
                </a:lnTo>
                <a:cubicBezTo>
                  <a:pt x="10797" y="73626"/>
                  <a:pt x="12203" y="71902"/>
                  <a:pt x="12520" y="68454"/>
                </a:cubicBezTo>
                <a:cubicBezTo>
                  <a:pt x="12829" y="65478"/>
                  <a:pt x="12829" y="61405"/>
                  <a:pt x="12829" y="55925"/>
                </a:cubicBezTo>
                <a:lnTo>
                  <a:pt x="12829" y="28670"/>
                </a:lnTo>
                <a:cubicBezTo>
                  <a:pt x="12829" y="22401"/>
                  <a:pt x="12829" y="18799"/>
                  <a:pt x="12357" y="15823"/>
                </a:cubicBezTo>
                <a:cubicBezTo>
                  <a:pt x="11885" y="12847"/>
                  <a:pt x="10951" y="10969"/>
                  <a:pt x="4536" y="10343"/>
                </a:cubicBezTo>
                <a:lnTo>
                  <a:pt x="0" y="9871"/>
                </a:lnTo>
                <a:lnTo>
                  <a:pt x="0" y="3139"/>
                </a:lnTo>
                <a:lnTo>
                  <a:pt x="29096" y="789"/>
                </a:lnTo>
                <a:lnTo>
                  <a:pt x="29096" y="16767"/>
                </a:lnTo>
                <a:cubicBezTo>
                  <a:pt x="33315" y="5489"/>
                  <a:pt x="40982" y="0"/>
                  <a:pt x="49900" y="0"/>
                </a:cubicBezTo>
                <a:cubicBezTo>
                  <a:pt x="52405" y="0"/>
                  <a:pt x="54591" y="318"/>
                  <a:pt x="57095" y="1406"/>
                </a:cubicBezTo>
                <a:lnTo>
                  <a:pt x="55371" y="16286"/>
                </a:lnTo>
                <a:cubicBezTo>
                  <a:pt x="50681" y="15505"/>
                  <a:pt x="47705" y="15342"/>
                  <a:pt x="45990" y="15342"/>
                </a:cubicBezTo>
                <a:cubicBezTo>
                  <a:pt x="40202" y="15342"/>
                  <a:pt x="35193" y="17066"/>
                  <a:pt x="29723" y="24433"/>
                </a:cubicBezTo>
                <a:lnTo>
                  <a:pt x="29723" y="55925"/>
                </a:lnTo>
                <a:cubicBezTo>
                  <a:pt x="29723" y="61405"/>
                  <a:pt x="29723" y="65478"/>
                  <a:pt x="30031" y="68454"/>
                </a:cubicBezTo>
                <a:cubicBezTo>
                  <a:pt x="30348" y="71902"/>
                  <a:pt x="31591" y="73626"/>
                  <a:pt x="37697" y="73934"/>
                </a:cubicBezTo>
                <a:lnTo>
                  <a:pt x="42551" y="74252"/>
                </a:lnTo>
                <a:lnTo>
                  <a:pt x="42551" y="80993"/>
                </a:lnTo>
                <a:lnTo>
                  <a:pt x="1415" y="80993"/>
                </a:lnTo>
                <a:lnTo>
                  <a:pt x="1415" y="74252"/>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6" name="Freeform: Shape 25">
            <a:extLst>
              <a:ext uri="{FF2B5EF4-FFF2-40B4-BE49-F238E27FC236}">
                <a16:creationId xmlns:a16="http://schemas.microsoft.com/office/drawing/2014/main" id="{A7059C40-04D9-43E0-05E7-1E4D37D7718D}"/>
              </a:ext>
            </a:extLst>
          </xdr:cNvPr>
          <xdr:cNvSpPr/>
        </xdr:nvSpPr>
        <xdr:spPr>
          <a:xfrm>
            <a:off x="2352128" y="6625588"/>
            <a:ext cx="57095" cy="80992"/>
          </a:xfrm>
          <a:custGeom>
            <a:avLst/>
            <a:gdLst>
              <a:gd name="connsiteX0" fmla="*/ 1415 w 57095"/>
              <a:gd name="connsiteY0" fmla="*/ 74252 h 80992"/>
              <a:gd name="connsiteX1" fmla="*/ 5634 w 57095"/>
              <a:gd name="connsiteY1" fmla="*/ 73934 h 80992"/>
              <a:gd name="connsiteX2" fmla="*/ 12521 w 57095"/>
              <a:gd name="connsiteY2" fmla="*/ 68454 h 80992"/>
              <a:gd name="connsiteX3" fmla="*/ 12829 w 57095"/>
              <a:gd name="connsiteY3" fmla="*/ 55925 h 80992"/>
              <a:gd name="connsiteX4" fmla="*/ 12829 w 57095"/>
              <a:gd name="connsiteY4" fmla="*/ 28670 h 80992"/>
              <a:gd name="connsiteX5" fmla="*/ 12357 w 57095"/>
              <a:gd name="connsiteY5" fmla="*/ 15823 h 80992"/>
              <a:gd name="connsiteX6" fmla="*/ 4536 w 57095"/>
              <a:gd name="connsiteY6" fmla="*/ 10343 h 80992"/>
              <a:gd name="connsiteX7" fmla="*/ 0 w 57095"/>
              <a:gd name="connsiteY7" fmla="*/ 9871 h 80992"/>
              <a:gd name="connsiteX8" fmla="*/ 0 w 57095"/>
              <a:gd name="connsiteY8" fmla="*/ 3139 h 80992"/>
              <a:gd name="connsiteX9" fmla="*/ 29097 w 57095"/>
              <a:gd name="connsiteY9" fmla="*/ 789 h 80992"/>
              <a:gd name="connsiteX10" fmla="*/ 29097 w 57095"/>
              <a:gd name="connsiteY10" fmla="*/ 16767 h 80992"/>
              <a:gd name="connsiteX11" fmla="*/ 49900 w 57095"/>
              <a:gd name="connsiteY11" fmla="*/ 0 h 80992"/>
              <a:gd name="connsiteX12" fmla="*/ 57095 w 57095"/>
              <a:gd name="connsiteY12" fmla="*/ 1406 h 80992"/>
              <a:gd name="connsiteX13" fmla="*/ 55371 w 57095"/>
              <a:gd name="connsiteY13" fmla="*/ 16286 h 80992"/>
              <a:gd name="connsiteX14" fmla="*/ 45990 w 57095"/>
              <a:gd name="connsiteY14" fmla="*/ 15342 h 80992"/>
              <a:gd name="connsiteX15" fmla="*/ 29723 w 57095"/>
              <a:gd name="connsiteY15" fmla="*/ 24433 h 80992"/>
              <a:gd name="connsiteX16" fmla="*/ 29723 w 57095"/>
              <a:gd name="connsiteY16" fmla="*/ 55925 h 80992"/>
              <a:gd name="connsiteX17" fmla="*/ 30031 w 57095"/>
              <a:gd name="connsiteY17" fmla="*/ 68454 h 80992"/>
              <a:gd name="connsiteX18" fmla="*/ 37698 w 57095"/>
              <a:gd name="connsiteY18" fmla="*/ 73934 h 80992"/>
              <a:gd name="connsiteX19" fmla="*/ 42551 w 57095"/>
              <a:gd name="connsiteY19" fmla="*/ 74252 h 80992"/>
              <a:gd name="connsiteX20" fmla="*/ 42551 w 57095"/>
              <a:gd name="connsiteY20" fmla="*/ 80993 h 80992"/>
              <a:gd name="connsiteX21" fmla="*/ 1415 w 57095"/>
              <a:gd name="connsiteY21" fmla="*/ 80993 h 80992"/>
              <a:gd name="connsiteX22" fmla="*/ 1415 w 57095"/>
              <a:gd name="connsiteY22" fmla="*/ 74252 h 809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7095" h="80992">
                <a:moveTo>
                  <a:pt x="1415" y="74252"/>
                </a:moveTo>
                <a:lnTo>
                  <a:pt x="5634" y="73934"/>
                </a:lnTo>
                <a:cubicBezTo>
                  <a:pt x="10797" y="73626"/>
                  <a:pt x="12203" y="71902"/>
                  <a:pt x="12521" y="68454"/>
                </a:cubicBezTo>
                <a:cubicBezTo>
                  <a:pt x="12829" y="65478"/>
                  <a:pt x="12829" y="61405"/>
                  <a:pt x="12829" y="55925"/>
                </a:cubicBezTo>
                <a:lnTo>
                  <a:pt x="12829" y="28670"/>
                </a:lnTo>
                <a:cubicBezTo>
                  <a:pt x="12829" y="22401"/>
                  <a:pt x="12829" y="18799"/>
                  <a:pt x="12357" y="15823"/>
                </a:cubicBezTo>
                <a:cubicBezTo>
                  <a:pt x="11885" y="12847"/>
                  <a:pt x="10951" y="10969"/>
                  <a:pt x="4536" y="10343"/>
                </a:cubicBezTo>
                <a:lnTo>
                  <a:pt x="0" y="9871"/>
                </a:lnTo>
                <a:lnTo>
                  <a:pt x="0" y="3139"/>
                </a:lnTo>
                <a:lnTo>
                  <a:pt x="29097" y="789"/>
                </a:lnTo>
                <a:lnTo>
                  <a:pt x="29097" y="16767"/>
                </a:lnTo>
                <a:cubicBezTo>
                  <a:pt x="33315" y="5489"/>
                  <a:pt x="40982" y="0"/>
                  <a:pt x="49900" y="0"/>
                </a:cubicBezTo>
                <a:cubicBezTo>
                  <a:pt x="52405" y="0"/>
                  <a:pt x="54591" y="318"/>
                  <a:pt x="57095" y="1406"/>
                </a:cubicBezTo>
                <a:lnTo>
                  <a:pt x="55371" y="16286"/>
                </a:lnTo>
                <a:cubicBezTo>
                  <a:pt x="50681" y="15505"/>
                  <a:pt x="47705" y="15342"/>
                  <a:pt x="45990" y="15342"/>
                </a:cubicBezTo>
                <a:cubicBezTo>
                  <a:pt x="40202" y="15342"/>
                  <a:pt x="35193" y="17066"/>
                  <a:pt x="29723" y="24433"/>
                </a:cubicBezTo>
                <a:lnTo>
                  <a:pt x="29723" y="55925"/>
                </a:lnTo>
                <a:cubicBezTo>
                  <a:pt x="29723" y="61405"/>
                  <a:pt x="29723" y="65478"/>
                  <a:pt x="30031" y="68454"/>
                </a:cubicBezTo>
                <a:cubicBezTo>
                  <a:pt x="30349" y="71902"/>
                  <a:pt x="31592" y="73626"/>
                  <a:pt x="37698" y="73934"/>
                </a:cubicBezTo>
                <a:lnTo>
                  <a:pt x="42551" y="74252"/>
                </a:lnTo>
                <a:lnTo>
                  <a:pt x="42551" y="80993"/>
                </a:lnTo>
                <a:lnTo>
                  <a:pt x="1415" y="80993"/>
                </a:lnTo>
                <a:lnTo>
                  <a:pt x="1415" y="74252"/>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7" name="Freeform: Shape 26">
            <a:extLst>
              <a:ext uri="{FF2B5EF4-FFF2-40B4-BE49-F238E27FC236}">
                <a16:creationId xmlns:a16="http://schemas.microsoft.com/office/drawing/2014/main" id="{5065F7F9-CBF5-2D04-00C5-3064E3AF5619}"/>
              </a:ext>
            </a:extLst>
          </xdr:cNvPr>
          <xdr:cNvSpPr/>
        </xdr:nvSpPr>
        <xdr:spPr>
          <a:xfrm>
            <a:off x="2418931" y="6588770"/>
            <a:ext cx="40981" cy="117810"/>
          </a:xfrm>
          <a:custGeom>
            <a:avLst/>
            <a:gdLst>
              <a:gd name="connsiteX0" fmla="*/ 1406 w 40981"/>
              <a:gd name="connsiteY0" fmla="*/ 111069 h 117810"/>
              <a:gd name="connsiteX1" fmla="*/ 5634 w 40981"/>
              <a:gd name="connsiteY1" fmla="*/ 110752 h 117810"/>
              <a:gd name="connsiteX2" fmla="*/ 12521 w 40981"/>
              <a:gd name="connsiteY2" fmla="*/ 105272 h 117810"/>
              <a:gd name="connsiteX3" fmla="*/ 12829 w 40981"/>
              <a:gd name="connsiteY3" fmla="*/ 92742 h 117810"/>
              <a:gd name="connsiteX4" fmla="*/ 12829 w 40981"/>
              <a:gd name="connsiteY4" fmla="*/ 65487 h 117810"/>
              <a:gd name="connsiteX5" fmla="*/ 12357 w 40981"/>
              <a:gd name="connsiteY5" fmla="*/ 52640 h 117810"/>
              <a:gd name="connsiteX6" fmla="*/ 4536 w 40981"/>
              <a:gd name="connsiteY6" fmla="*/ 47160 h 117810"/>
              <a:gd name="connsiteX7" fmla="*/ 0 w 40981"/>
              <a:gd name="connsiteY7" fmla="*/ 46689 h 117810"/>
              <a:gd name="connsiteX8" fmla="*/ 0 w 40981"/>
              <a:gd name="connsiteY8" fmla="*/ 39948 h 117810"/>
              <a:gd name="connsiteX9" fmla="*/ 29723 w 40981"/>
              <a:gd name="connsiteY9" fmla="*/ 37598 h 117810"/>
              <a:gd name="connsiteX10" fmla="*/ 29723 w 40981"/>
              <a:gd name="connsiteY10" fmla="*/ 92742 h 117810"/>
              <a:gd name="connsiteX11" fmla="*/ 30031 w 40981"/>
              <a:gd name="connsiteY11" fmla="*/ 105272 h 117810"/>
              <a:gd name="connsiteX12" fmla="*/ 36917 w 40981"/>
              <a:gd name="connsiteY12" fmla="*/ 110752 h 117810"/>
              <a:gd name="connsiteX13" fmla="*/ 40982 w 40981"/>
              <a:gd name="connsiteY13" fmla="*/ 111069 h 117810"/>
              <a:gd name="connsiteX14" fmla="*/ 40982 w 40981"/>
              <a:gd name="connsiteY14" fmla="*/ 117810 h 117810"/>
              <a:gd name="connsiteX15" fmla="*/ 1406 w 40981"/>
              <a:gd name="connsiteY15" fmla="*/ 117810 h 117810"/>
              <a:gd name="connsiteX16" fmla="*/ 1406 w 40981"/>
              <a:gd name="connsiteY16" fmla="*/ 111069 h 117810"/>
              <a:gd name="connsiteX17" fmla="*/ 19080 w 40981"/>
              <a:gd name="connsiteY17" fmla="*/ 21149 h 117810"/>
              <a:gd name="connsiteX18" fmla="*/ 7503 w 40981"/>
              <a:gd name="connsiteY18" fmla="*/ 10806 h 117810"/>
              <a:gd name="connsiteX19" fmla="*/ 19706 w 40981"/>
              <a:gd name="connsiteY19" fmla="*/ 0 h 117810"/>
              <a:gd name="connsiteX20" fmla="*/ 31283 w 40981"/>
              <a:gd name="connsiteY20" fmla="*/ 10343 h 117810"/>
              <a:gd name="connsiteX21" fmla="*/ 19080 w 40981"/>
              <a:gd name="connsiteY21" fmla="*/ 21149 h 1178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0981" h="117810">
                <a:moveTo>
                  <a:pt x="1406" y="111069"/>
                </a:moveTo>
                <a:lnTo>
                  <a:pt x="5634" y="110752"/>
                </a:lnTo>
                <a:cubicBezTo>
                  <a:pt x="10797" y="110434"/>
                  <a:pt x="12203" y="108719"/>
                  <a:pt x="12521" y="105272"/>
                </a:cubicBezTo>
                <a:cubicBezTo>
                  <a:pt x="12829" y="102296"/>
                  <a:pt x="12829" y="98222"/>
                  <a:pt x="12829" y="92742"/>
                </a:cubicBezTo>
                <a:lnTo>
                  <a:pt x="12829" y="65487"/>
                </a:lnTo>
                <a:cubicBezTo>
                  <a:pt x="12829" y="59218"/>
                  <a:pt x="12829" y="55616"/>
                  <a:pt x="12357" y="52640"/>
                </a:cubicBezTo>
                <a:cubicBezTo>
                  <a:pt x="11885" y="49664"/>
                  <a:pt x="10951" y="47786"/>
                  <a:pt x="4536" y="47160"/>
                </a:cubicBezTo>
                <a:lnTo>
                  <a:pt x="0" y="46689"/>
                </a:lnTo>
                <a:lnTo>
                  <a:pt x="0" y="39948"/>
                </a:lnTo>
                <a:lnTo>
                  <a:pt x="29723" y="37598"/>
                </a:lnTo>
                <a:lnTo>
                  <a:pt x="29723" y="92742"/>
                </a:lnTo>
                <a:cubicBezTo>
                  <a:pt x="29723" y="98222"/>
                  <a:pt x="29723" y="102296"/>
                  <a:pt x="30031" y="105272"/>
                </a:cubicBezTo>
                <a:cubicBezTo>
                  <a:pt x="30340" y="108719"/>
                  <a:pt x="31591" y="110443"/>
                  <a:pt x="36917" y="110752"/>
                </a:cubicBezTo>
                <a:lnTo>
                  <a:pt x="40982" y="111069"/>
                </a:lnTo>
                <a:lnTo>
                  <a:pt x="40982" y="117810"/>
                </a:lnTo>
                <a:lnTo>
                  <a:pt x="1406" y="117810"/>
                </a:lnTo>
                <a:lnTo>
                  <a:pt x="1406" y="111069"/>
                </a:lnTo>
                <a:close/>
                <a:moveTo>
                  <a:pt x="19080" y="21149"/>
                </a:moveTo>
                <a:cubicBezTo>
                  <a:pt x="11105" y="21149"/>
                  <a:pt x="7503" y="16140"/>
                  <a:pt x="7503" y="10806"/>
                </a:cubicBezTo>
                <a:cubicBezTo>
                  <a:pt x="7503" y="4854"/>
                  <a:pt x="11568" y="0"/>
                  <a:pt x="19706" y="0"/>
                </a:cubicBezTo>
                <a:cubicBezTo>
                  <a:pt x="27681" y="0"/>
                  <a:pt x="31283" y="5171"/>
                  <a:pt x="31283" y="10343"/>
                </a:cubicBezTo>
                <a:cubicBezTo>
                  <a:pt x="31283" y="16295"/>
                  <a:pt x="27055" y="21149"/>
                  <a:pt x="19080" y="21149"/>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8" name="Freeform: Shape 27">
            <a:extLst>
              <a:ext uri="{FF2B5EF4-FFF2-40B4-BE49-F238E27FC236}">
                <a16:creationId xmlns:a16="http://schemas.microsoft.com/office/drawing/2014/main" id="{A7CB7931-BAD2-132B-2EC7-CA915083C853}"/>
              </a:ext>
            </a:extLst>
          </xdr:cNvPr>
          <xdr:cNvSpPr/>
        </xdr:nvSpPr>
        <xdr:spPr>
          <a:xfrm>
            <a:off x="2464132" y="6625433"/>
            <a:ext cx="68826" cy="83025"/>
          </a:xfrm>
          <a:custGeom>
            <a:avLst/>
            <a:gdLst>
              <a:gd name="connsiteX0" fmla="*/ 0 w 68826"/>
              <a:gd name="connsiteY0" fmla="*/ 42452 h 83025"/>
              <a:gd name="connsiteX1" fmla="*/ 38169 w 68826"/>
              <a:gd name="connsiteY1" fmla="*/ 0 h 83025"/>
              <a:gd name="connsiteX2" fmla="*/ 68672 w 68826"/>
              <a:gd name="connsiteY2" fmla="*/ 32898 h 83025"/>
              <a:gd name="connsiteX3" fmla="*/ 68200 w 68826"/>
              <a:gd name="connsiteY3" fmla="*/ 40265 h 83025"/>
              <a:gd name="connsiteX4" fmla="*/ 17365 w 68826"/>
              <a:gd name="connsiteY4" fmla="*/ 40265 h 83025"/>
              <a:gd name="connsiteX5" fmla="*/ 46770 w 68826"/>
              <a:gd name="connsiteY5" fmla="*/ 71285 h 83025"/>
              <a:gd name="connsiteX6" fmla="*/ 67883 w 68826"/>
              <a:gd name="connsiteY6" fmla="*/ 67520 h 83025"/>
              <a:gd name="connsiteX7" fmla="*/ 68826 w 68826"/>
              <a:gd name="connsiteY7" fmla="*/ 74569 h 83025"/>
              <a:gd name="connsiteX8" fmla="*/ 39576 w 68826"/>
              <a:gd name="connsiteY8" fmla="*/ 83025 h 83025"/>
              <a:gd name="connsiteX9" fmla="*/ 0 w 68826"/>
              <a:gd name="connsiteY9" fmla="*/ 42452 h 83025"/>
              <a:gd name="connsiteX10" fmla="*/ 35511 w 68826"/>
              <a:gd name="connsiteY10" fmla="*/ 10025 h 83025"/>
              <a:gd name="connsiteX11" fmla="*/ 17365 w 68826"/>
              <a:gd name="connsiteY11" fmla="*/ 32580 h 83025"/>
              <a:gd name="connsiteX12" fmla="*/ 51779 w 68826"/>
              <a:gd name="connsiteY12" fmla="*/ 30385 h 83025"/>
              <a:gd name="connsiteX13" fmla="*/ 51933 w 68826"/>
              <a:gd name="connsiteY13" fmla="*/ 28035 h 83025"/>
              <a:gd name="connsiteX14" fmla="*/ 35511 w 68826"/>
              <a:gd name="connsiteY14" fmla="*/ 10025 h 8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68826" h="83025">
                <a:moveTo>
                  <a:pt x="0" y="42452"/>
                </a:moveTo>
                <a:cubicBezTo>
                  <a:pt x="0" y="16757"/>
                  <a:pt x="15170" y="0"/>
                  <a:pt x="38169" y="0"/>
                </a:cubicBezTo>
                <a:cubicBezTo>
                  <a:pt x="55843" y="0"/>
                  <a:pt x="68672" y="10651"/>
                  <a:pt x="68672" y="32898"/>
                </a:cubicBezTo>
                <a:cubicBezTo>
                  <a:pt x="68672" y="35094"/>
                  <a:pt x="68518" y="38224"/>
                  <a:pt x="68200" y="40265"/>
                </a:cubicBezTo>
                <a:lnTo>
                  <a:pt x="17365" y="40265"/>
                </a:lnTo>
                <a:cubicBezTo>
                  <a:pt x="17991" y="60634"/>
                  <a:pt x="27373" y="71285"/>
                  <a:pt x="46770" y="71285"/>
                </a:cubicBezTo>
                <a:cubicBezTo>
                  <a:pt x="52087" y="71285"/>
                  <a:pt x="58656" y="70341"/>
                  <a:pt x="67883" y="67520"/>
                </a:cubicBezTo>
                <a:lnTo>
                  <a:pt x="68826" y="74569"/>
                </a:lnTo>
                <a:cubicBezTo>
                  <a:pt x="59128" y="80213"/>
                  <a:pt x="48648" y="83025"/>
                  <a:pt x="39576" y="83025"/>
                </a:cubicBezTo>
                <a:cubicBezTo>
                  <a:pt x="13773" y="83025"/>
                  <a:pt x="0" y="67356"/>
                  <a:pt x="0" y="42452"/>
                </a:cubicBezTo>
                <a:moveTo>
                  <a:pt x="35511" y="10025"/>
                </a:moveTo>
                <a:cubicBezTo>
                  <a:pt x="24878" y="10025"/>
                  <a:pt x="17683" y="16449"/>
                  <a:pt x="17365" y="32580"/>
                </a:cubicBezTo>
                <a:lnTo>
                  <a:pt x="51779" y="30385"/>
                </a:lnTo>
                <a:cubicBezTo>
                  <a:pt x="51933" y="29287"/>
                  <a:pt x="51933" y="28507"/>
                  <a:pt x="51933" y="28035"/>
                </a:cubicBezTo>
                <a:cubicBezTo>
                  <a:pt x="51933" y="16286"/>
                  <a:pt x="44738" y="10025"/>
                  <a:pt x="35511" y="1002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9" name="Freeform: Shape 28">
            <a:extLst>
              <a:ext uri="{FF2B5EF4-FFF2-40B4-BE49-F238E27FC236}">
                <a16:creationId xmlns:a16="http://schemas.microsoft.com/office/drawing/2014/main" id="{C4969B42-8B1A-2A95-D581-B46682BC220D}"/>
              </a:ext>
            </a:extLst>
          </xdr:cNvPr>
          <xdr:cNvSpPr/>
        </xdr:nvSpPr>
        <xdr:spPr>
          <a:xfrm>
            <a:off x="2540933" y="6625588"/>
            <a:ext cx="57095" cy="80992"/>
          </a:xfrm>
          <a:custGeom>
            <a:avLst/>
            <a:gdLst>
              <a:gd name="connsiteX0" fmla="*/ 1415 w 57095"/>
              <a:gd name="connsiteY0" fmla="*/ 74252 h 80992"/>
              <a:gd name="connsiteX1" fmla="*/ 5634 w 57095"/>
              <a:gd name="connsiteY1" fmla="*/ 73934 h 80992"/>
              <a:gd name="connsiteX2" fmla="*/ 12521 w 57095"/>
              <a:gd name="connsiteY2" fmla="*/ 68454 h 80992"/>
              <a:gd name="connsiteX3" fmla="*/ 12829 w 57095"/>
              <a:gd name="connsiteY3" fmla="*/ 55925 h 80992"/>
              <a:gd name="connsiteX4" fmla="*/ 12829 w 57095"/>
              <a:gd name="connsiteY4" fmla="*/ 28670 h 80992"/>
              <a:gd name="connsiteX5" fmla="*/ 12357 w 57095"/>
              <a:gd name="connsiteY5" fmla="*/ 15823 h 80992"/>
              <a:gd name="connsiteX6" fmla="*/ 4536 w 57095"/>
              <a:gd name="connsiteY6" fmla="*/ 10343 h 80992"/>
              <a:gd name="connsiteX7" fmla="*/ 0 w 57095"/>
              <a:gd name="connsiteY7" fmla="*/ 9871 h 80992"/>
              <a:gd name="connsiteX8" fmla="*/ 0 w 57095"/>
              <a:gd name="connsiteY8" fmla="*/ 3139 h 80992"/>
              <a:gd name="connsiteX9" fmla="*/ 29096 w 57095"/>
              <a:gd name="connsiteY9" fmla="*/ 789 h 80992"/>
              <a:gd name="connsiteX10" fmla="*/ 29096 w 57095"/>
              <a:gd name="connsiteY10" fmla="*/ 16767 h 80992"/>
              <a:gd name="connsiteX11" fmla="*/ 49900 w 57095"/>
              <a:gd name="connsiteY11" fmla="*/ 0 h 80992"/>
              <a:gd name="connsiteX12" fmla="*/ 57095 w 57095"/>
              <a:gd name="connsiteY12" fmla="*/ 1406 h 80992"/>
              <a:gd name="connsiteX13" fmla="*/ 55371 w 57095"/>
              <a:gd name="connsiteY13" fmla="*/ 16286 h 80992"/>
              <a:gd name="connsiteX14" fmla="*/ 45990 w 57095"/>
              <a:gd name="connsiteY14" fmla="*/ 15342 h 80992"/>
              <a:gd name="connsiteX15" fmla="*/ 29723 w 57095"/>
              <a:gd name="connsiteY15" fmla="*/ 24433 h 80992"/>
              <a:gd name="connsiteX16" fmla="*/ 29723 w 57095"/>
              <a:gd name="connsiteY16" fmla="*/ 55925 h 80992"/>
              <a:gd name="connsiteX17" fmla="*/ 30031 w 57095"/>
              <a:gd name="connsiteY17" fmla="*/ 68454 h 80992"/>
              <a:gd name="connsiteX18" fmla="*/ 37698 w 57095"/>
              <a:gd name="connsiteY18" fmla="*/ 73934 h 80992"/>
              <a:gd name="connsiteX19" fmla="*/ 42551 w 57095"/>
              <a:gd name="connsiteY19" fmla="*/ 74252 h 80992"/>
              <a:gd name="connsiteX20" fmla="*/ 42551 w 57095"/>
              <a:gd name="connsiteY20" fmla="*/ 80993 h 80992"/>
              <a:gd name="connsiteX21" fmla="*/ 1415 w 57095"/>
              <a:gd name="connsiteY21" fmla="*/ 80993 h 80992"/>
              <a:gd name="connsiteX22" fmla="*/ 1415 w 57095"/>
              <a:gd name="connsiteY22" fmla="*/ 74252 h 809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7095" h="80992">
                <a:moveTo>
                  <a:pt x="1415" y="74252"/>
                </a:moveTo>
                <a:lnTo>
                  <a:pt x="5634" y="73934"/>
                </a:lnTo>
                <a:cubicBezTo>
                  <a:pt x="10797" y="73626"/>
                  <a:pt x="12203" y="71902"/>
                  <a:pt x="12521" y="68454"/>
                </a:cubicBezTo>
                <a:cubicBezTo>
                  <a:pt x="12829" y="65478"/>
                  <a:pt x="12829" y="61405"/>
                  <a:pt x="12829" y="55925"/>
                </a:cubicBezTo>
                <a:lnTo>
                  <a:pt x="12829" y="28670"/>
                </a:lnTo>
                <a:cubicBezTo>
                  <a:pt x="12829" y="22401"/>
                  <a:pt x="12829" y="18799"/>
                  <a:pt x="12357" y="15823"/>
                </a:cubicBezTo>
                <a:cubicBezTo>
                  <a:pt x="11885" y="12847"/>
                  <a:pt x="10951" y="10969"/>
                  <a:pt x="4536" y="10343"/>
                </a:cubicBezTo>
                <a:lnTo>
                  <a:pt x="0" y="9871"/>
                </a:lnTo>
                <a:lnTo>
                  <a:pt x="0" y="3139"/>
                </a:lnTo>
                <a:lnTo>
                  <a:pt x="29096" y="789"/>
                </a:lnTo>
                <a:lnTo>
                  <a:pt x="29096" y="16767"/>
                </a:lnTo>
                <a:cubicBezTo>
                  <a:pt x="33315" y="5489"/>
                  <a:pt x="40982" y="0"/>
                  <a:pt x="49900" y="0"/>
                </a:cubicBezTo>
                <a:cubicBezTo>
                  <a:pt x="52405" y="0"/>
                  <a:pt x="54591" y="318"/>
                  <a:pt x="57095" y="1406"/>
                </a:cubicBezTo>
                <a:lnTo>
                  <a:pt x="55371" y="16286"/>
                </a:lnTo>
                <a:cubicBezTo>
                  <a:pt x="50681" y="15505"/>
                  <a:pt x="47705" y="15342"/>
                  <a:pt x="45990" y="15342"/>
                </a:cubicBezTo>
                <a:cubicBezTo>
                  <a:pt x="40202" y="15342"/>
                  <a:pt x="35193" y="17066"/>
                  <a:pt x="29723" y="24433"/>
                </a:cubicBezTo>
                <a:lnTo>
                  <a:pt x="29723" y="55925"/>
                </a:lnTo>
                <a:cubicBezTo>
                  <a:pt x="29723" y="61405"/>
                  <a:pt x="29723" y="65478"/>
                  <a:pt x="30031" y="68454"/>
                </a:cubicBezTo>
                <a:cubicBezTo>
                  <a:pt x="30348" y="71902"/>
                  <a:pt x="31591" y="73626"/>
                  <a:pt x="37698" y="73934"/>
                </a:cubicBezTo>
                <a:lnTo>
                  <a:pt x="42551" y="74252"/>
                </a:lnTo>
                <a:lnTo>
                  <a:pt x="42551" y="80993"/>
                </a:lnTo>
                <a:lnTo>
                  <a:pt x="1415" y="80993"/>
                </a:lnTo>
                <a:lnTo>
                  <a:pt x="1415" y="74252"/>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0" name="Freeform: Shape 29">
            <a:extLst>
              <a:ext uri="{FF2B5EF4-FFF2-40B4-BE49-F238E27FC236}">
                <a16:creationId xmlns:a16="http://schemas.microsoft.com/office/drawing/2014/main" id="{7DC0D7A7-15D0-6043-77C5-A0CD23C8885C}"/>
              </a:ext>
            </a:extLst>
          </xdr:cNvPr>
          <xdr:cNvSpPr/>
        </xdr:nvSpPr>
        <xdr:spPr>
          <a:xfrm>
            <a:off x="2601322" y="6625424"/>
            <a:ext cx="58020" cy="83034"/>
          </a:xfrm>
          <a:custGeom>
            <a:avLst/>
            <a:gdLst>
              <a:gd name="connsiteX0" fmla="*/ 24560 w 58020"/>
              <a:gd name="connsiteY0" fmla="*/ 83034 h 83034"/>
              <a:gd name="connsiteX1" fmla="*/ 0 w 58020"/>
              <a:gd name="connsiteY1" fmla="*/ 77708 h 83034"/>
              <a:gd name="connsiteX2" fmla="*/ 0 w 58020"/>
              <a:gd name="connsiteY2" fmla="*/ 56714 h 83034"/>
              <a:gd name="connsiteX3" fmla="*/ 8447 w 58020"/>
              <a:gd name="connsiteY3" fmla="*/ 56714 h 83034"/>
              <a:gd name="connsiteX4" fmla="*/ 25494 w 58020"/>
              <a:gd name="connsiteY4" fmla="*/ 73789 h 83034"/>
              <a:gd name="connsiteX5" fmla="*/ 43014 w 58020"/>
              <a:gd name="connsiteY5" fmla="*/ 61568 h 83034"/>
              <a:gd name="connsiteX6" fmla="*/ 27999 w 58020"/>
              <a:gd name="connsiteY6" fmla="*/ 48403 h 83034"/>
              <a:gd name="connsiteX7" fmla="*/ 23308 w 58020"/>
              <a:gd name="connsiteY7" fmla="*/ 47151 h 83034"/>
              <a:gd name="connsiteX8" fmla="*/ 1560 w 58020"/>
              <a:gd name="connsiteY8" fmla="*/ 24751 h 83034"/>
              <a:gd name="connsiteX9" fmla="*/ 32217 w 58020"/>
              <a:gd name="connsiteY9" fmla="*/ 0 h 83034"/>
              <a:gd name="connsiteX10" fmla="*/ 55208 w 58020"/>
              <a:gd name="connsiteY10" fmla="*/ 4545 h 83034"/>
              <a:gd name="connsiteX11" fmla="*/ 55208 w 58020"/>
              <a:gd name="connsiteY11" fmla="*/ 23970 h 83034"/>
              <a:gd name="connsiteX12" fmla="*/ 47070 w 58020"/>
              <a:gd name="connsiteY12" fmla="*/ 23970 h 83034"/>
              <a:gd name="connsiteX13" fmla="*/ 31274 w 58020"/>
              <a:gd name="connsiteY13" fmla="*/ 9091 h 83034"/>
              <a:gd name="connsiteX14" fmla="*/ 15787 w 58020"/>
              <a:gd name="connsiteY14" fmla="*/ 20214 h 83034"/>
              <a:gd name="connsiteX15" fmla="*/ 31582 w 58020"/>
              <a:gd name="connsiteY15" fmla="*/ 32281 h 83034"/>
              <a:gd name="connsiteX16" fmla="*/ 36273 w 58020"/>
              <a:gd name="connsiteY16" fmla="*/ 33687 h 83034"/>
              <a:gd name="connsiteX17" fmla="*/ 58021 w 58020"/>
              <a:gd name="connsiteY17" fmla="*/ 57658 h 83034"/>
              <a:gd name="connsiteX18" fmla="*/ 24560 w 58020"/>
              <a:gd name="connsiteY18" fmla="*/ 83034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58020" h="83034">
                <a:moveTo>
                  <a:pt x="24560" y="83034"/>
                </a:moveTo>
                <a:cubicBezTo>
                  <a:pt x="18463" y="83034"/>
                  <a:pt x="7512" y="81628"/>
                  <a:pt x="0" y="77708"/>
                </a:cubicBezTo>
                <a:lnTo>
                  <a:pt x="0" y="56714"/>
                </a:lnTo>
                <a:lnTo>
                  <a:pt x="8447" y="56714"/>
                </a:lnTo>
                <a:cubicBezTo>
                  <a:pt x="8601" y="69253"/>
                  <a:pt x="15015" y="73789"/>
                  <a:pt x="25494" y="73789"/>
                </a:cubicBezTo>
                <a:cubicBezTo>
                  <a:pt x="38006" y="73789"/>
                  <a:pt x="43014" y="68309"/>
                  <a:pt x="43014" y="61568"/>
                </a:cubicBezTo>
                <a:cubicBezTo>
                  <a:pt x="43014" y="56242"/>
                  <a:pt x="40510" y="52014"/>
                  <a:pt x="27999" y="48403"/>
                </a:cubicBezTo>
                <a:lnTo>
                  <a:pt x="23308" y="47151"/>
                </a:lnTo>
                <a:cubicBezTo>
                  <a:pt x="6886" y="42452"/>
                  <a:pt x="1560" y="35874"/>
                  <a:pt x="1560" y="24751"/>
                </a:cubicBezTo>
                <a:cubicBezTo>
                  <a:pt x="1560" y="9554"/>
                  <a:pt x="13918" y="0"/>
                  <a:pt x="32217" y="0"/>
                </a:cubicBezTo>
                <a:cubicBezTo>
                  <a:pt x="39258" y="0"/>
                  <a:pt x="48013" y="1570"/>
                  <a:pt x="55208" y="4545"/>
                </a:cubicBezTo>
                <a:lnTo>
                  <a:pt x="55208" y="23970"/>
                </a:lnTo>
                <a:lnTo>
                  <a:pt x="47070" y="23970"/>
                </a:lnTo>
                <a:cubicBezTo>
                  <a:pt x="46598" y="12847"/>
                  <a:pt x="41281" y="9091"/>
                  <a:pt x="31274" y="9091"/>
                </a:cubicBezTo>
                <a:cubicBezTo>
                  <a:pt x="20323" y="9091"/>
                  <a:pt x="15787" y="14099"/>
                  <a:pt x="15787" y="20214"/>
                </a:cubicBezTo>
                <a:cubicBezTo>
                  <a:pt x="15787" y="25222"/>
                  <a:pt x="18917" y="28670"/>
                  <a:pt x="31582" y="32281"/>
                </a:cubicBezTo>
                <a:lnTo>
                  <a:pt x="36273" y="33687"/>
                </a:lnTo>
                <a:cubicBezTo>
                  <a:pt x="53484" y="38541"/>
                  <a:pt x="58021" y="47632"/>
                  <a:pt x="58021" y="57658"/>
                </a:cubicBezTo>
                <a:cubicBezTo>
                  <a:pt x="58030" y="71593"/>
                  <a:pt x="46925" y="83034"/>
                  <a:pt x="24560" y="83034"/>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1" name="Freeform: Shape 30">
            <a:extLst>
              <a:ext uri="{FF2B5EF4-FFF2-40B4-BE49-F238E27FC236}">
                <a16:creationId xmlns:a16="http://schemas.microsoft.com/office/drawing/2014/main" id="{E8DFA201-20EB-5540-59E7-B1ABC7B19229}"/>
              </a:ext>
            </a:extLst>
          </xdr:cNvPr>
          <xdr:cNvSpPr/>
        </xdr:nvSpPr>
        <xdr:spPr>
          <a:xfrm>
            <a:off x="647104" y="6438897"/>
            <a:ext cx="423509" cy="267266"/>
          </a:xfrm>
          <a:custGeom>
            <a:avLst/>
            <a:gdLst>
              <a:gd name="connsiteX0" fmla="*/ 0 w 423509"/>
              <a:gd name="connsiteY0" fmla="*/ 267266 h 267266"/>
              <a:gd name="connsiteX1" fmla="*/ 423509 w 423509"/>
              <a:gd name="connsiteY1" fmla="*/ 267266 h 267266"/>
              <a:gd name="connsiteX2" fmla="*/ 354084 w 423509"/>
              <a:gd name="connsiteY2" fmla="*/ 167974 h 267266"/>
              <a:gd name="connsiteX3" fmla="*/ 253558 w 423509"/>
              <a:gd name="connsiteY3" fmla="*/ 167974 h 267266"/>
              <a:gd name="connsiteX4" fmla="*/ 142135 w 423509"/>
              <a:gd name="connsiteY4" fmla="*/ 209237 h 267266"/>
              <a:gd name="connsiteX5" fmla="*/ 100808 w 423509"/>
              <a:gd name="connsiteY5" fmla="*/ 167692 h 267266"/>
              <a:gd name="connsiteX6" fmla="*/ 9 w 423509"/>
              <a:gd name="connsiteY6" fmla="*/ 167692 h 267266"/>
              <a:gd name="connsiteX7" fmla="*/ 9 w 423509"/>
              <a:gd name="connsiteY7" fmla="*/ 267266 h 267266"/>
              <a:gd name="connsiteX8" fmla="*/ 0 w 423509"/>
              <a:gd name="connsiteY8" fmla="*/ 0 h 267266"/>
              <a:gd name="connsiteX9" fmla="*/ 423509 w 423509"/>
              <a:gd name="connsiteY9" fmla="*/ 0 h 267266"/>
              <a:gd name="connsiteX10" fmla="*/ 354084 w 423509"/>
              <a:gd name="connsiteY10" fmla="*/ 99284 h 267266"/>
              <a:gd name="connsiteX11" fmla="*/ 254102 w 423509"/>
              <a:gd name="connsiteY11" fmla="*/ 99284 h 267266"/>
              <a:gd name="connsiteX12" fmla="*/ 143432 w 423509"/>
              <a:gd name="connsiteY12" fmla="*/ 56034 h 267266"/>
              <a:gd name="connsiteX13" fmla="*/ 100245 w 423509"/>
              <a:gd name="connsiteY13" fmla="*/ 99284 h 267266"/>
              <a:gd name="connsiteX14" fmla="*/ 0 w 423509"/>
              <a:gd name="connsiteY14" fmla="*/ 99284 h 267266"/>
              <a:gd name="connsiteX15" fmla="*/ 0 w 423509"/>
              <a:gd name="connsiteY15" fmla="*/ 0 h 2672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423509" h="267266">
                <a:moveTo>
                  <a:pt x="0" y="267266"/>
                </a:moveTo>
                <a:lnTo>
                  <a:pt x="423509" y="267266"/>
                </a:lnTo>
                <a:lnTo>
                  <a:pt x="354084" y="167974"/>
                </a:lnTo>
                <a:lnTo>
                  <a:pt x="253558" y="167974"/>
                </a:lnTo>
                <a:cubicBezTo>
                  <a:pt x="234169" y="210180"/>
                  <a:pt x="184287" y="228662"/>
                  <a:pt x="142135" y="209237"/>
                </a:cubicBezTo>
                <a:cubicBezTo>
                  <a:pt x="123826" y="200799"/>
                  <a:pt x="109164" y="186056"/>
                  <a:pt x="100808" y="167692"/>
                </a:cubicBezTo>
                <a:lnTo>
                  <a:pt x="9" y="167692"/>
                </a:lnTo>
                <a:lnTo>
                  <a:pt x="9" y="267266"/>
                </a:lnTo>
                <a:close/>
                <a:moveTo>
                  <a:pt x="0" y="0"/>
                </a:moveTo>
                <a:lnTo>
                  <a:pt x="423509" y="0"/>
                </a:lnTo>
                <a:lnTo>
                  <a:pt x="354084" y="99284"/>
                </a:lnTo>
                <a:lnTo>
                  <a:pt x="254102" y="99284"/>
                </a:lnTo>
                <a:cubicBezTo>
                  <a:pt x="235466" y="56732"/>
                  <a:pt x="185920" y="37371"/>
                  <a:pt x="143432" y="56034"/>
                </a:cubicBezTo>
                <a:cubicBezTo>
                  <a:pt x="124134" y="64517"/>
                  <a:pt x="108719" y="79949"/>
                  <a:pt x="100245" y="99284"/>
                </a:cubicBezTo>
                <a:lnTo>
                  <a:pt x="0" y="99284"/>
                </a:lnTo>
                <a:lnTo>
                  <a:pt x="0" y="0"/>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2" name="Freeform: Shape 31">
            <a:extLst>
              <a:ext uri="{FF2B5EF4-FFF2-40B4-BE49-F238E27FC236}">
                <a16:creationId xmlns:a16="http://schemas.microsoft.com/office/drawing/2014/main" id="{6CB6295E-6C77-D93A-FA71-A6AE1B1134C1}"/>
              </a:ext>
            </a:extLst>
          </xdr:cNvPr>
          <xdr:cNvSpPr/>
        </xdr:nvSpPr>
        <xdr:spPr>
          <a:xfrm>
            <a:off x="781517" y="6526222"/>
            <a:ext cx="87479" cy="91499"/>
          </a:xfrm>
          <a:custGeom>
            <a:avLst/>
            <a:gdLst>
              <a:gd name="connsiteX0" fmla="*/ 87480 w 87479"/>
              <a:gd name="connsiteY0" fmla="*/ 0 h 91499"/>
              <a:gd name="connsiteX1" fmla="*/ 55535 w 87479"/>
              <a:gd name="connsiteY1" fmla="*/ 0 h 91499"/>
              <a:gd name="connsiteX2" fmla="*/ 35266 w 87479"/>
              <a:gd name="connsiteY2" fmla="*/ 30312 h 91499"/>
              <a:gd name="connsiteX3" fmla="*/ 38042 w 87479"/>
              <a:gd name="connsiteY3" fmla="*/ 0 h 91499"/>
              <a:gd name="connsiteX4" fmla="*/ 8882 w 87479"/>
              <a:gd name="connsiteY4" fmla="*/ 0 h 91499"/>
              <a:gd name="connsiteX5" fmla="*/ 0 w 87479"/>
              <a:gd name="connsiteY5" fmla="*/ 91499 h 91499"/>
              <a:gd name="connsiteX6" fmla="*/ 29151 w 87479"/>
              <a:gd name="connsiteY6" fmla="*/ 91499 h 91499"/>
              <a:gd name="connsiteX7" fmla="*/ 32490 w 87479"/>
              <a:gd name="connsiteY7" fmla="*/ 57857 h 91499"/>
              <a:gd name="connsiteX8" fmla="*/ 54709 w 87479"/>
              <a:gd name="connsiteY8" fmla="*/ 91227 h 91499"/>
              <a:gd name="connsiteX9" fmla="*/ 86645 w 87479"/>
              <a:gd name="connsiteY9" fmla="*/ 91227 h 91499"/>
              <a:gd name="connsiteX10" fmla="*/ 55272 w 87479"/>
              <a:gd name="connsiteY10" fmla="*/ 46453 h 914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87479" h="91499">
                <a:moveTo>
                  <a:pt x="87480" y="0"/>
                </a:moveTo>
                <a:lnTo>
                  <a:pt x="55535" y="0"/>
                </a:lnTo>
                <a:lnTo>
                  <a:pt x="35266" y="30312"/>
                </a:lnTo>
                <a:lnTo>
                  <a:pt x="38042" y="0"/>
                </a:lnTo>
                <a:lnTo>
                  <a:pt x="8882" y="0"/>
                </a:lnTo>
                <a:lnTo>
                  <a:pt x="0" y="91499"/>
                </a:lnTo>
                <a:lnTo>
                  <a:pt x="29151" y="91499"/>
                </a:lnTo>
                <a:lnTo>
                  <a:pt x="32490" y="57857"/>
                </a:lnTo>
                <a:lnTo>
                  <a:pt x="54709" y="91227"/>
                </a:lnTo>
                <a:lnTo>
                  <a:pt x="86645" y="91227"/>
                </a:lnTo>
                <a:lnTo>
                  <a:pt x="55272" y="46453"/>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grpSp>
    <xdr:clientData/>
  </xdr:twoCellAnchor>
</xdr:wsDr>
</file>

<file path=xl/theme/theme1.xml><?xml version="1.0" encoding="utf-8"?>
<a:theme xmlns:a="http://schemas.openxmlformats.org/drawingml/2006/main" name="Office Theme">
  <a:themeElements>
    <a:clrScheme name="KCC">
      <a:dk1>
        <a:srgbClr val="05586B"/>
      </a:dk1>
      <a:lt1>
        <a:srgbClr val="FFFFFF"/>
      </a:lt1>
      <a:dk2>
        <a:srgbClr val="000000"/>
      </a:dk2>
      <a:lt2>
        <a:srgbClr val="CCEDF4"/>
      </a:lt2>
      <a:accent1>
        <a:srgbClr val="00A5C8"/>
      </a:accent1>
      <a:accent2>
        <a:srgbClr val="667290"/>
      </a:accent2>
      <a:accent3>
        <a:srgbClr val="032A33"/>
      </a:accent3>
      <a:accent4>
        <a:srgbClr val="398EA2"/>
      </a:accent4>
      <a:accent5>
        <a:srgbClr val="C7C2C7"/>
      </a:accent5>
      <a:accent6>
        <a:srgbClr val="A49FA9"/>
      </a:accent6>
      <a:hlink>
        <a:srgbClr val="00A5C8"/>
      </a:hlink>
      <a:folHlink>
        <a:srgbClr val="A49FA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5873D-370A-482E-872D-B0F6613D8418}">
  <dimension ref="B1:D31"/>
  <sheetViews>
    <sheetView showGridLines="0" tabSelected="1" workbookViewId="0"/>
  </sheetViews>
  <sheetFormatPr defaultRowHeight="14.5" x14ac:dyDescent="0.35"/>
  <cols>
    <col min="1" max="1" width="3.81640625" customWidth="1"/>
    <col min="2" max="2" width="44.1796875" customWidth="1"/>
    <col min="3" max="3" width="63.7265625" customWidth="1"/>
    <col min="4" max="4" width="63.54296875" customWidth="1"/>
    <col min="5" max="10" width="10.54296875" customWidth="1"/>
    <col min="11" max="11" width="1.81640625" customWidth="1"/>
    <col min="12" max="12" width="2.453125" customWidth="1"/>
    <col min="13" max="13" width="11" bestFit="1" customWidth="1"/>
  </cols>
  <sheetData>
    <row r="1" spans="2:4" ht="27" customHeight="1" x14ac:dyDescent="0.35"/>
    <row r="4" spans="2:4" ht="7.5" customHeight="1" x14ac:dyDescent="0.35"/>
    <row r="5" spans="2:4" ht="18" customHeight="1" x14ac:dyDescent="0.55000000000000004">
      <c r="B5" s="2" t="s">
        <v>0</v>
      </c>
    </row>
    <row r="6" spans="2:4" ht="6.75" customHeight="1" x14ac:dyDescent="0.35"/>
    <row r="7" spans="2:4" x14ac:dyDescent="0.35">
      <c r="B7" s="85" t="s">
        <v>1</v>
      </c>
      <c r="C7" s="85"/>
      <c r="D7" s="85"/>
    </row>
    <row r="8" spans="2:4" ht="31.5" customHeight="1" x14ac:dyDescent="0.35">
      <c r="B8" s="85"/>
      <c r="C8" s="85"/>
      <c r="D8" s="85"/>
    </row>
    <row r="10" spans="2:4" x14ac:dyDescent="0.35">
      <c r="B10" s="13" t="s">
        <v>2</v>
      </c>
      <c r="C10" s="13" t="s">
        <v>3</v>
      </c>
      <c r="D10" s="13" t="s">
        <v>4</v>
      </c>
    </row>
    <row r="11" spans="2:4" ht="3" customHeight="1" x14ac:dyDescent="0.35">
      <c r="B11" s="16"/>
      <c r="C11" s="16"/>
      <c r="D11" s="16"/>
    </row>
    <row r="12" spans="2:4" ht="42" customHeight="1" x14ac:dyDescent="0.35">
      <c r="B12" s="12" t="s">
        <v>5</v>
      </c>
      <c r="C12" s="83" t="s">
        <v>6</v>
      </c>
      <c r="D12" s="83" t="s">
        <v>7</v>
      </c>
    </row>
    <row r="13" spans="2:4" ht="42" customHeight="1" x14ac:dyDescent="0.35">
      <c r="B13" s="11" t="s">
        <v>8</v>
      </c>
      <c r="C13" s="86"/>
      <c r="D13" s="86"/>
    </row>
    <row r="14" spans="2:4" ht="57" customHeight="1" x14ac:dyDescent="0.35">
      <c r="B14" s="11" t="s">
        <v>9</v>
      </c>
      <c r="C14" s="84"/>
      <c r="D14" s="84"/>
    </row>
    <row r="15" spans="2:4" ht="24" customHeight="1" x14ac:dyDescent="0.35">
      <c r="B15" s="11" t="s">
        <v>10</v>
      </c>
      <c r="C15" s="83" t="s">
        <v>11</v>
      </c>
      <c r="D15" s="83" t="s">
        <v>12</v>
      </c>
    </row>
    <row r="16" spans="2:4" ht="27" customHeight="1" x14ac:dyDescent="0.35">
      <c r="B16" s="11" t="s">
        <v>13</v>
      </c>
      <c r="C16" s="86"/>
      <c r="D16" s="86"/>
    </row>
    <row r="17" spans="2:4" ht="24" customHeight="1" x14ac:dyDescent="0.35">
      <c r="B17" s="11" t="s">
        <v>14</v>
      </c>
      <c r="C17" s="84"/>
      <c r="D17" s="84"/>
    </row>
    <row r="18" spans="2:4" ht="47.25" customHeight="1" x14ac:dyDescent="0.35">
      <c r="B18" s="11" t="s">
        <v>15</v>
      </c>
      <c r="C18" s="12" t="s">
        <v>16</v>
      </c>
      <c r="D18" s="12" t="s">
        <v>17</v>
      </c>
    </row>
    <row r="19" spans="2:4" ht="60" customHeight="1" x14ac:dyDescent="0.35">
      <c r="B19" s="14" t="s">
        <v>18</v>
      </c>
      <c r="C19" s="15" t="s">
        <v>19</v>
      </c>
      <c r="D19" s="15" t="s">
        <v>20</v>
      </c>
    </row>
    <row r="20" spans="2:4" ht="65.25" customHeight="1" x14ac:dyDescent="0.35">
      <c r="B20" s="11" t="s">
        <v>21</v>
      </c>
      <c r="C20" s="12" t="s">
        <v>22</v>
      </c>
      <c r="D20" s="12" t="s">
        <v>23</v>
      </c>
    </row>
    <row r="21" spans="2:4" ht="48.75" customHeight="1" x14ac:dyDescent="0.35">
      <c r="B21" s="11" t="s">
        <v>24</v>
      </c>
      <c r="C21" s="12" t="s">
        <v>25</v>
      </c>
      <c r="D21" s="12" t="s">
        <v>26</v>
      </c>
    </row>
    <row r="22" spans="2:4" ht="35.25" customHeight="1" x14ac:dyDescent="0.35">
      <c r="B22" s="11" t="s">
        <v>27</v>
      </c>
      <c r="C22" s="12" t="s">
        <v>28</v>
      </c>
      <c r="D22" s="12" t="s">
        <v>29</v>
      </c>
    </row>
    <row r="23" spans="2:4" ht="32.25" customHeight="1" x14ac:dyDescent="0.35">
      <c r="B23" s="11" t="s">
        <v>30</v>
      </c>
      <c r="C23" s="12" t="s">
        <v>31</v>
      </c>
      <c r="D23" s="12" t="s">
        <v>32</v>
      </c>
    </row>
    <row r="24" spans="2:4" ht="33" customHeight="1" x14ac:dyDescent="0.35">
      <c r="B24" s="11" t="s">
        <v>33</v>
      </c>
      <c r="C24" s="12" t="s">
        <v>34</v>
      </c>
      <c r="D24" s="12" t="s">
        <v>160</v>
      </c>
    </row>
    <row r="25" spans="2:4" ht="52" x14ac:dyDescent="0.35">
      <c r="B25" s="11" t="s">
        <v>35</v>
      </c>
      <c r="C25" s="12" t="s">
        <v>36</v>
      </c>
      <c r="D25" s="12" t="s">
        <v>37</v>
      </c>
    </row>
    <row r="26" spans="2:4" ht="26" x14ac:dyDescent="0.35">
      <c r="B26" s="11" t="s">
        <v>38</v>
      </c>
      <c r="C26" s="12" t="s">
        <v>39</v>
      </c>
      <c r="D26" s="12" t="s">
        <v>40</v>
      </c>
    </row>
    <row r="27" spans="2:4" ht="33" customHeight="1" x14ac:dyDescent="0.35">
      <c r="B27" s="11" t="s">
        <v>41</v>
      </c>
      <c r="C27" s="12" t="s">
        <v>42</v>
      </c>
      <c r="D27" s="12" t="s">
        <v>43</v>
      </c>
    </row>
    <row r="28" spans="2:4" ht="42.75" customHeight="1" x14ac:dyDescent="0.35">
      <c r="B28" s="11" t="s">
        <v>44</v>
      </c>
      <c r="C28" s="73" t="s">
        <v>45</v>
      </c>
      <c r="D28" s="12" t="s">
        <v>158</v>
      </c>
    </row>
    <row r="29" spans="2:4" ht="46.5" customHeight="1" x14ac:dyDescent="0.35">
      <c r="B29" s="11" t="s">
        <v>46</v>
      </c>
      <c r="C29" s="83" t="s">
        <v>47</v>
      </c>
      <c r="D29" s="12" t="s">
        <v>48</v>
      </c>
    </row>
    <row r="30" spans="2:4" ht="26.25" customHeight="1" x14ac:dyDescent="0.35">
      <c r="B30" s="11" t="s">
        <v>49</v>
      </c>
      <c r="C30" s="84"/>
      <c r="D30" s="12" t="s">
        <v>50</v>
      </c>
    </row>
    <row r="31" spans="2:4" ht="51" customHeight="1" x14ac:dyDescent="0.35">
      <c r="B31" s="11" t="s">
        <v>149</v>
      </c>
      <c r="C31" s="12" t="s">
        <v>148</v>
      </c>
      <c r="D31" s="12" t="s">
        <v>150</v>
      </c>
    </row>
  </sheetData>
  <mergeCells count="6">
    <mergeCell ref="C29:C30"/>
    <mergeCell ref="B7:D8"/>
    <mergeCell ref="C12:C14"/>
    <mergeCell ref="D12:D14"/>
    <mergeCell ref="C15:C17"/>
    <mergeCell ref="D15:D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1680A-E507-4DB3-B7FE-F3E8E0D37456}">
  <dimension ref="B1:BJ189"/>
  <sheetViews>
    <sheetView showGridLines="0" zoomScaleNormal="100" zoomScaleSheetLayoutView="100" workbookViewId="0">
      <pane xSplit="2" topLeftCell="C1" activePane="topRight" state="frozen"/>
      <selection activeCell="H8" sqref="H8"/>
      <selection pane="topRight"/>
    </sheetView>
  </sheetViews>
  <sheetFormatPr defaultRowHeight="14.5" outlineLevelCol="1" x14ac:dyDescent="0.35"/>
  <cols>
    <col min="1" max="1" width="3.26953125" customWidth="1"/>
    <col min="2" max="2" width="65.26953125" customWidth="1"/>
    <col min="3" max="12" width="11.26953125" customWidth="1"/>
    <col min="13" max="13" width="13" customWidth="1"/>
    <col min="14" max="20" width="11.26953125" customWidth="1"/>
    <col min="21" max="31" width="11.26953125" customWidth="1" outlineLevel="1"/>
    <col min="32" max="32" width="11.7265625" customWidth="1" outlineLevel="1"/>
    <col min="33" max="33" width="3.7265625" customWidth="1"/>
    <col min="34" max="41" width="11.26953125" customWidth="1"/>
    <col min="42" max="42" width="6.1796875" customWidth="1"/>
    <col min="43" max="49" width="11.26953125" customWidth="1"/>
    <col min="50" max="50" width="4.1796875" customWidth="1"/>
    <col min="51" max="53" width="11.26953125" customWidth="1"/>
    <col min="54" max="54" width="12.1796875" customWidth="1"/>
    <col min="55" max="55" width="12.1796875" bestFit="1" customWidth="1"/>
    <col min="56" max="56" width="12.1796875" customWidth="1"/>
    <col min="57" max="57" width="13.26953125" customWidth="1"/>
  </cols>
  <sheetData>
    <row r="1" spans="2:57" ht="15.75" customHeight="1" x14ac:dyDescent="0.35"/>
    <row r="4" spans="2:57" ht="7.5" customHeight="1" x14ac:dyDescent="0.35"/>
    <row r="5" spans="2:57" ht="18" customHeight="1" x14ac:dyDescent="0.55000000000000004">
      <c r="B5" s="2" t="s">
        <v>51</v>
      </c>
      <c r="C5" s="2"/>
      <c r="D5" s="2"/>
      <c r="E5" s="2"/>
      <c r="F5" s="2"/>
      <c r="G5" s="2"/>
      <c r="H5" s="2"/>
      <c r="I5" s="2"/>
      <c r="J5" s="2"/>
      <c r="K5" s="2"/>
      <c r="L5" s="2"/>
      <c r="M5" s="2"/>
      <c r="N5" s="2"/>
      <c r="O5" s="43"/>
      <c r="P5" s="43"/>
      <c r="Q5" s="43"/>
      <c r="S5" s="65"/>
      <c r="T5" s="68"/>
      <c r="AH5" s="2"/>
      <c r="AV5" s="43"/>
      <c r="AY5" s="2"/>
      <c r="AZ5" s="2"/>
      <c r="BA5" s="2"/>
    </row>
    <row r="6" spans="2:57" x14ac:dyDescent="0.35">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H6" s="43"/>
      <c r="AI6" s="55"/>
      <c r="AJ6" s="55"/>
      <c r="AK6" s="55"/>
      <c r="AL6" s="43"/>
      <c r="AM6" s="43"/>
      <c r="AN6" s="43"/>
      <c r="AO6" s="43"/>
      <c r="AP6" s="43"/>
      <c r="AQ6" s="43"/>
      <c r="AR6" s="43"/>
      <c r="AS6" s="43"/>
      <c r="AT6" s="43"/>
      <c r="AU6" s="43"/>
      <c r="AV6" s="43"/>
      <c r="AW6" s="43"/>
      <c r="AX6" s="43"/>
      <c r="AY6" s="43"/>
      <c r="AZ6" s="43"/>
      <c r="BA6" s="43"/>
      <c r="BB6" s="43"/>
      <c r="BC6" s="43"/>
      <c r="BD6" s="55"/>
      <c r="BE6" s="43"/>
    </row>
    <row r="7" spans="2:57" x14ac:dyDescent="0.35">
      <c r="B7" s="1" t="s">
        <v>52</v>
      </c>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H7" s="43"/>
      <c r="AI7" s="43"/>
      <c r="AJ7" s="43"/>
      <c r="AK7" s="43"/>
      <c r="AL7" s="43"/>
      <c r="AM7" s="43"/>
      <c r="AN7" s="43"/>
      <c r="AO7" s="43"/>
      <c r="AP7" s="43"/>
      <c r="AQ7" s="43"/>
      <c r="AR7" s="43"/>
      <c r="AS7" s="43"/>
      <c r="AT7" s="43"/>
      <c r="AU7" s="43"/>
      <c r="AV7" s="43"/>
      <c r="AW7" s="43"/>
      <c r="AX7" s="43"/>
      <c r="AY7" s="43"/>
      <c r="AZ7" s="43"/>
      <c r="BA7" s="43"/>
      <c r="BB7" s="43"/>
      <c r="BC7" s="43"/>
      <c r="BD7" s="43"/>
      <c r="BE7" s="43"/>
    </row>
    <row r="8" spans="2:57" x14ac:dyDescent="0.35">
      <c r="B8" s="24" t="s">
        <v>53</v>
      </c>
      <c r="C8" s="25" t="s">
        <v>162</v>
      </c>
      <c r="D8" s="25" t="s">
        <v>152</v>
      </c>
      <c r="E8" s="25" t="s">
        <v>151</v>
      </c>
      <c r="F8" s="25" t="s">
        <v>143</v>
      </c>
      <c r="G8" s="25" t="s">
        <v>54</v>
      </c>
      <c r="H8" s="25" t="s">
        <v>55</v>
      </c>
      <c r="I8" s="25" t="s">
        <v>56</v>
      </c>
      <c r="J8" s="25" t="s">
        <v>57</v>
      </c>
      <c r="K8" s="25" t="s">
        <v>58</v>
      </c>
      <c r="L8" s="25" t="s">
        <v>59</v>
      </c>
      <c r="M8" s="25" t="s">
        <v>60</v>
      </c>
      <c r="N8" s="25" t="s">
        <v>61</v>
      </c>
      <c r="O8" s="25" t="s">
        <v>62</v>
      </c>
      <c r="P8" s="25" t="s">
        <v>63</v>
      </c>
      <c r="Q8" s="25" t="s">
        <v>64</v>
      </c>
      <c r="R8" s="25" t="s">
        <v>65</v>
      </c>
      <c r="S8" s="25" t="s">
        <v>66</v>
      </c>
      <c r="T8" s="25" t="s">
        <v>67</v>
      </c>
      <c r="U8" s="25" t="s">
        <v>68</v>
      </c>
      <c r="V8" s="25" t="s">
        <v>69</v>
      </c>
      <c r="W8" s="25" t="s">
        <v>70</v>
      </c>
      <c r="X8" s="25" t="s">
        <v>71</v>
      </c>
      <c r="Y8" s="25" t="s">
        <v>72</v>
      </c>
      <c r="Z8" s="25" t="s">
        <v>73</v>
      </c>
      <c r="AA8" s="25" t="s">
        <v>74</v>
      </c>
      <c r="AB8" s="25" t="s">
        <v>75</v>
      </c>
      <c r="AC8" s="25" t="s">
        <v>76</v>
      </c>
      <c r="AD8" s="25" t="s">
        <v>77</v>
      </c>
      <c r="AE8" s="25" t="s">
        <v>78</v>
      </c>
      <c r="AF8" s="25" t="s">
        <v>79</v>
      </c>
      <c r="AH8" s="25" t="s">
        <v>163</v>
      </c>
      <c r="AI8" s="25" t="s">
        <v>80</v>
      </c>
      <c r="AJ8" s="25" t="s">
        <v>81</v>
      </c>
      <c r="AK8" s="25" t="s">
        <v>82</v>
      </c>
      <c r="AL8" s="25" t="s">
        <v>83</v>
      </c>
      <c r="AM8" s="25" t="s">
        <v>84</v>
      </c>
      <c r="AN8" s="25" t="s">
        <v>85</v>
      </c>
      <c r="AO8" s="25" t="s">
        <v>86</v>
      </c>
      <c r="AQ8" s="25">
        <v>2025</v>
      </c>
      <c r="AR8" s="25">
        <v>2024</v>
      </c>
      <c r="AS8" s="25">
        <v>2023</v>
      </c>
      <c r="AT8" s="25">
        <v>2022</v>
      </c>
      <c r="AU8" s="25">
        <v>2021</v>
      </c>
      <c r="AV8" s="25">
        <v>2020</v>
      </c>
      <c r="AW8" s="25">
        <v>2019</v>
      </c>
      <c r="AY8" s="25" t="s">
        <v>142</v>
      </c>
      <c r="AZ8" s="25" t="s">
        <v>87</v>
      </c>
      <c r="BA8" s="25" t="s">
        <v>88</v>
      </c>
      <c r="BB8" s="25" t="s">
        <v>89</v>
      </c>
      <c r="BC8" s="25" t="s">
        <v>90</v>
      </c>
      <c r="BD8" s="25" t="s">
        <v>91</v>
      </c>
      <c r="BE8" s="25" t="s">
        <v>92</v>
      </c>
    </row>
    <row r="9" spans="2:57" ht="0.75" customHeight="1" x14ac:dyDescent="0.35">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H9" s="3"/>
      <c r="AI9" s="3"/>
      <c r="AJ9" s="3"/>
      <c r="AK9" s="3"/>
      <c r="AL9" s="3"/>
      <c r="AM9" s="3"/>
      <c r="AN9" s="3"/>
      <c r="AO9" s="3"/>
      <c r="AQ9" s="3"/>
      <c r="AR9" s="3"/>
      <c r="AS9" s="3"/>
      <c r="AT9" s="3"/>
      <c r="AU9" s="3"/>
      <c r="AV9" s="3"/>
      <c r="AW9" s="3"/>
      <c r="AY9" s="3"/>
      <c r="AZ9" s="3"/>
      <c r="BA9" s="3"/>
      <c r="BB9" s="3"/>
      <c r="BC9" s="3"/>
      <c r="BD9" s="3"/>
      <c r="BE9" s="3"/>
    </row>
    <row r="10" spans="2:57" s="17" customFormat="1" ht="13.5" customHeight="1" x14ac:dyDescent="0.3">
      <c r="B10" s="17" t="s">
        <v>93</v>
      </c>
      <c r="C10" s="28">
        <v>52128</v>
      </c>
      <c r="D10" s="22">
        <v>47028</v>
      </c>
      <c r="E10" s="22">
        <v>38922</v>
      </c>
      <c r="F10" s="22">
        <v>40492</v>
      </c>
      <c r="G10" s="22">
        <v>34073</v>
      </c>
      <c r="H10" s="22">
        <v>30911</v>
      </c>
      <c r="I10" s="22">
        <v>37505</v>
      </c>
      <c r="J10" s="22">
        <v>48768</v>
      </c>
      <c r="K10" s="22">
        <v>52303</v>
      </c>
      <c r="L10" s="22">
        <v>53365</v>
      </c>
      <c r="M10" s="22">
        <v>53110</v>
      </c>
      <c r="N10" s="22">
        <v>43796.313000000002</v>
      </c>
      <c r="O10" s="22">
        <v>44529</v>
      </c>
      <c r="P10" s="22">
        <v>55369</v>
      </c>
      <c r="Q10" s="22">
        <v>44383</v>
      </c>
      <c r="R10" s="22">
        <v>48787</v>
      </c>
      <c r="S10" s="22">
        <v>41312</v>
      </c>
      <c r="T10" s="22">
        <v>30143</v>
      </c>
      <c r="U10" s="22">
        <v>34556</v>
      </c>
      <c r="V10" s="22">
        <v>31850</v>
      </c>
      <c r="W10" s="22">
        <v>28334</v>
      </c>
      <c r="X10" s="51">
        <v>21128</v>
      </c>
      <c r="Y10" s="22">
        <v>22871</v>
      </c>
      <c r="Z10" s="22">
        <v>20358</v>
      </c>
      <c r="AA10" s="22">
        <v>25506</v>
      </c>
      <c r="AB10" s="22">
        <v>22403</v>
      </c>
      <c r="AC10" s="22">
        <v>18826</v>
      </c>
      <c r="AD10" s="22">
        <v>16571</v>
      </c>
      <c r="AE10" s="22">
        <v>12607</v>
      </c>
      <c r="AF10" s="22">
        <v>13326</v>
      </c>
      <c r="AH10" s="28">
        <v>99156.630999999994</v>
      </c>
      <c r="AI10" s="22">
        <v>64985.273999999998</v>
      </c>
      <c r="AJ10" s="22">
        <v>105669</v>
      </c>
      <c r="AK10" s="22">
        <v>99899</v>
      </c>
      <c r="AL10" s="22">
        <v>71449</v>
      </c>
      <c r="AM10" s="22">
        <v>49462</v>
      </c>
      <c r="AN10" s="22">
        <v>47909</v>
      </c>
      <c r="AO10" s="22">
        <v>25933</v>
      </c>
      <c r="AQ10" s="22">
        <v>144397</v>
      </c>
      <c r="AR10" s="22">
        <v>191940</v>
      </c>
      <c r="AS10" s="22">
        <v>196805</v>
      </c>
      <c r="AT10" s="22">
        <v>164620</v>
      </c>
      <c r="AU10" s="22">
        <v>115868</v>
      </c>
      <c r="AV10" s="22">
        <v>91139</v>
      </c>
      <c r="AW10" s="22">
        <v>61327</v>
      </c>
      <c r="AY10" s="22">
        <v>105477</v>
      </c>
      <c r="AZ10" s="22">
        <v>154437</v>
      </c>
      <c r="BA10" s="22">
        <v>143714</v>
      </c>
      <c r="BB10" s="22">
        <v>120237</v>
      </c>
      <c r="BC10" s="22">
        <v>81312</v>
      </c>
      <c r="BD10" s="22">
        <v>68267</v>
      </c>
      <c r="BE10" s="22">
        <v>42503</v>
      </c>
    </row>
    <row r="11" spans="2:57" s="17" customFormat="1" ht="12" x14ac:dyDescent="0.3">
      <c r="B11" s="17" t="s">
        <v>94</v>
      </c>
      <c r="C11" s="28">
        <v>0</v>
      </c>
      <c r="D11" s="22">
        <v>0</v>
      </c>
      <c r="E11" s="22">
        <v>0</v>
      </c>
      <c r="F11" s="22">
        <v>0</v>
      </c>
      <c r="G11" s="22">
        <v>0</v>
      </c>
      <c r="H11" s="22">
        <v>0</v>
      </c>
      <c r="I11" s="22">
        <v>0</v>
      </c>
      <c r="J11" s="22">
        <v>0</v>
      </c>
      <c r="K11" s="22">
        <v>0</v>
      </c>
      <c r="L11" s="22">
        <v>0</v>
      </c>
      <c r="M11" s="22">
        <v>0</v>
      </c>
      <c r="N11" s="22">
        <v>0</v>
      </c>
      <c r="O11" s="22">
        <v>0</v>
      </c>
      <c r="P11" s="22">
        <v>0</v>
      </c>
      <c r="Q11" s="22">
        <v>271</v>
      </c>
      <c r="R11" s="22">
        <v>-332</v>
      </c>
      <c r="S11" s="22">
        <v>-340</v>
      </c>
      <c r="T11" s="22">
        <v>0</v>
      </c>
      <c r="U11" s="22">
        <v>0</v>
      </c>
      <c r="V11" s="22">
        <v>0</v>
      </c>
      <c r="W11" s="22">
        <v>-482</v>
      </c>
      <c r="X11" s="22">
        <v>0</v>
      </c>
      <c r="Y11" s="22">
        <v>0</v>
      </c>
      <c r="Z11" s="22">
        <v>0</v>
      </c>
      <c r="AA11" s="22">
        <v>-134</v>
      </c>
      <c r="AB11" s="22">
        <v>0</v>
      </c>
      <c r="AC11" s="22">
        <v>0</v>
      </c>
      <c r="AD11" s="22">
        <v>0</v>
      </c>
      <c r="AE11" s="22">
        <v>0</v>
      </c>
      <c r="AF11" s="22">
        <v>0</v>
      </c>
      <c r="AH11" s="28">
        <v>0</v>
      </c>
      <c r="AI11" s="22">
        <v>0</v>
      </c>
      <c r="AJ11" s="22">
        <v>0</v>
      </c>
      <c r="AK11" s="22">
        <v>0</v>
      </c>
      <c r="AL11" s="22">
        <v>-340</v>
      </c>
      <c r="AM11" s="22">
        <v>-482</v>
      </c>
      <c r="AN11" s="22">
        <v>0</v>
      </c>
      <c r="AO11" s="22">
        <v>0</v>
      </c>
      <c r="AQ11" s="22">
        <v>0</v>
      </c>
      <c r="AR11" s="22"/>
      <c r="AS11" s="22">
        <v>0</v>
      </c>
      <c r="AT11" s="22">
        <v>-396</v>
      </c>
      <c r="AU11" s="22">
        <v>-482</v>
      </c>
      <c r="AV11" s="22">
        <v>-134</v>
      </c>
      <c r="AW11" s="22">
        <v>0</v>
      </c>
      <c r="AY11" s="22">
        <v>0</v>
      </c>
      <c r="AZ11" s="22">
        <v>0</v>
      </c>
      <c r="BA11" s="22">
        <v>0</v>
      </c>
      <c r="BB11" s="22">
        <v>-672</v>
      </c>
      <c r="BC11" s="22">
        <v>-482</v>
      </c>
      <c r="BD11" s="19">
        <v>-134</v>
      </c>
      <c r="BE11" s="22">
        <v>0</v>
      </c>
    </row>
    <row r="12" spans="2:57" s="17" customFormat="1" ht="12" x14ac:dyDescent="0.3">
      <c r="B12" s="18" t="s">
        <v>95</v>
      </c>
      <c r="C12" s="29">
        <v>0</v>
      </c>
      <c r="D12" s="2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-478</v>
      </c>
      <c r="V12" s="20">
        <v>381</v>
      </c>
      <c r="W12" s="20">
        <v>233</v>
      </c>
      <c r="X12" s="20">
        <v>256</v>
      </c>
      <c r="Y12" s="20">
        <v>-99</v>
      </c>
      <c r="Z12" s="20">
        <v>-370</v>
      </c>
      <c r="AA12" s="20">
        <v>-15</v>
      </c>
      <c r="AB12" s="20">
        <v>-259</v>
      </c>
      <c r="AC12" s="20">
        <v>818</v>
      </c>
      <c r="AD12" s="20">
        <v>-354</v>
      </c>
      <c r="AE12" s="20">
        <v>237</v>
      </c>
      <c r="AF12" s="20">
        <v>-28</v>
      </c>
      <c r="AH12" s="29">
        <v>0</v>
      </c>
      <c r="AI12" s="20">
        <v>0</v>
      </c>
      <c r="AJ12" s="20">
        <v>0</v>
      </c>
      <c r="AK12" s="20">
        <v>0</v>
      </c>
      <c r="AL12" s="20">
        <v>0</v>
      </c>
      <c r="AM12" s="20">
        <v>487</v>
      </c>
      <c r="AN12" s="20">
        <v>-276</v>
      </c>
      <c r="AO12" s="20">
        <v>209</v>
      </c>
      <c r="AQ12" s="20">
        <v>0</v>
      </c>
      <c r="AR12" s="20"/>
      <c r="AS12" s="20">
        <v>0</v>
      </c>
      <c r="AT12" s="20">
        <v>0</v>
      </c>
      <c r="AU12" s="20">
        <v>390</v>
      </c>
      <c r="AV12" s="20">
        <v>-746</v>
      </c>
      <c r="AW12" s="20">
        <v>695</v>
      </c>
      <c r="AY12" s="20">
        <v>0</v>
      </c>
      <c r="AZ12" s="20">
        <v>0</v>
      </c>
      <c r="BA12" s="20">
        <v>0</v>
      </c>
      <c r="BB12" s="20">
        <v>0</v>
      </c>
      <c r="BC12" s="20">
        <v>869</v>
      </c>
      <c r="BD12" s="20">
        <v>-647</v>
      </c>
      <c r="BE12" s="20">
        <v>-113</v>
      </c>
    </row>
    <row r="13" spans="2:57" s="17" customFormat="1" ht="12" x14ac:dyDescent="0.3">
      <c r="B13" s="4" t="s">
        <v>96</v>
      </c>
      <c r="C13" s="27">
        <v>52128</v>
      </c>
      <c r="D13" s="26">
        <v>47028</v>
      </c>
      <c r="E13" s="26">
        <v>38922</v>
      </c>
      <c r="F13" s="26">
        <v>40492</v>
      </c>
      <c r="G13" s="26">
        <v>34073</v>
      </c>
      <c r="H13" s="26">
        <v>30911</v>
      </c>
      <c r="I13" s="26">
        <v>37505</v>
      </c>
      <c r="J13" s="26">
        <v>48768</v>
      </c>
      <c r="K13" s="26">
        <v>52303</v>
      </c>
      <c r="L13" s="26">
        <v>53365</v>
      </c>
      <c r="M13" s="26">
        <v>53110</v>
      </c>
      <c r="N13" s="26">
        <v>43796.313000000002</v>
      </c>
      <c r="O13" s="26">
        <v>44529</v>
      </c>
      <c r="P13" s="26">
        <v>55369</v>
      </c>
      <c r="Q13" s="44">
        <v>44654</v>
      </c>
      <c r="R13" s="44">
        <v>48455</v>
      </c>
      <c r="S13" s="44">
        <v>40972</v>
      </c>
      <c r="T13" s="26">
        <v>30143</v>
      </c>
      <c r="U13" s="44">
        <v>34078</v>
      </c>
      <c r="V13" s="44">
        <v>32231</v>
      </c>
      <c r="W13" s="44">
        <v>28085</v>
      </c>
      <c r="X13" s="44">
        <v>21383</v>
      </c>
      <c r="Y13" s="44">
        <v>22772</v>
      </c>
      <c r="Z13" s="44">
        <v>19988</v>
      </c>
      <c r="AA13" s="44">
        <v>25357</v>
      </c>
      <c r="AB13" s="44">
        <v>22144</v>
      </c>
      <c r="AC13" s="44">
        <v>19644</v>
      </c>
      <c r="AD13" s="44">
        <v>16217</v>
      </c>
      <c r="AE13" s="44">
        <v>12844</v>
      </c>
      <c r="AF13" s="44">
        <v>13298</v>
      </c>
      <c r="AH13" s="27">
        <v>99156.630999999994</v>
      </c>
      <c r="AI13" s="44">
        <v>64985.273999999998</v>
      </c>
      <c r="AJ13" s="44">
        <v>105669</v>
      </c>
      <c r="AK13" s="44">
        <v>99899</v>
      </c>
      <c r="AL13" s="44">
        <v>71109</v>
      </c>
      <c r="AM13" s="44">
        <v>49466</v>
      </c>
      <c r="AN13" s="44">
        <v>47633</v>
      </c>
      <c r="AO13" s="44">
        <v>26142</v>
      </c>
      <c r="AQ13" s="52">
        <v>144397</v>
      </c>
      <c r="AR13" s="52">
        <v>191940</v>
      </c>
      <c r="AS13" s="52">
        <v>196805</v>
      </c>
      <c r="AT13" s="52">
        <v>164224</v>
      </c>
      <c r="AU13" s="44">
        <v>115776</v>
      </c>
      <c r="AV13" s="44">
        <v>90259</v>
      </c>
      <c r="AW13" s="44">
        <v>62022</v>
      </c>
      <c r="AY13" s="44">
        <v>105477</v>
      </c>
      <c r="AZ13" s="44">
        <v>154437</v>
      </c>
      <c r="BA13" s="44">
        <v>143714</v>
      </c>
      <c r="BB13" s="44">
        <v>119564</v>
      </c>
      <c r="BC13" s="44">
        <v>81698</v>
      </c>
      <c r="BD13" s="44">
        <v>67486</v>
      </c>
      <c r="BE13" s="44">
        <v>42390</v>
      </c>
    </row>
    <row r="14" spans="2:57" s="17" customFormat="1" ht="9.75" customHeight="1" x14ac:dyDescent="0.3">
      <c r="C14" s="28"/>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H14" s="28"/>
      <c r="AI14" s="22"/>
      <c r="AJ14" s="22"/>
      <c r="AK14" s="22"/>
      <c r="AL14" s="22"/>
      <c r="AM14" s="22"/>
      <c r="AN14" s="22"/>
      <c r="AO14" s="22"/>
      <c r="AQ14" s="22"/>
      <c r="AR14" s="22"/>
      <c r="AS14" s="22"/>
      <c r="AT14" s="22"/>
      <c r="AU14" s="22"/>
      <c r="AV14" s="22"/>
      <c r="AW14" s="22"/>
      <c r="AY14" s="22"/>
      <c r="AZ14" s="22"/>
      <c r="BA14" s="22"/>
      <c r="BB14" s="22"/>
      <c r="BC14" s="22"/>
      <c r="BD14" s="22"/>
      <c r="BE14" s="22"/>
    </row>
    <row r="15" spans="2:57" s="17" customFormat="1" ht="12" x14ac:dyDescent="0.3">
      <c r="B15" s="18" t="s">
        <v>97</v>
      </c>
      <c r="C15" s="29">
        <f>+C27+C38</f>
        <v>1379.7</v>
      </c>
      <c r="D15" s="20">
        <v>1406.7</v>
      </c>
      <c r="E15" s="20">
        <v>1327</v>
      </c>
      <c r="F15" s="20">
        <v>1400</v>
      </c>
      <c r="G15" s="20">
        <v>1387.3</v>
      </c>
      <c r="H15" s="20">
        <v>1380</v>
      </c>
      <c r="I15" s="20">
        <v>1314.7</v>
      </c>
      <c r="J15" s="20">
        <v>1432</v>
      </c>
      <c r="K15" s="45">
        <v>1363</v>
      </c>
      <c r="L15" s="45">
        <v>1317</v>
      </c>
      <c r="M15" s="45">
        <v>1442</v>
      </c>
      <c r="N15" s="45">
        <v>1359.6</v>
      </c>
      <c r="O15" s="45">
        <v>1393.5</v>
      </c>
      <c r="P15" s="45">
        <v>1430</v>
      </c>
      <c r="Q15" s="45">
        <v>1416</v>
      </c>
      <c r="R15" s="45">
        <v>1349</v>
      </c>
      <c r="S15" s="45">
        <v>1355</v>
      </c>
      <c r="T15" s="45">
        <v>1397</v>
      </c>
      <c r="U15" s="45">
        <v>1443</v>
      </c>
      <c r="V15" s="45">
        <v>1469</v>
      </c>
      <c r="W15" s="45">
        <v>1368</v>
      </c>
      <c r="X15" s="45">
        <v>1244</v>
      </c>
      <c r="Y15" s="45">
        <v>1162</v>
      </c>
      <c r="Z15" s="45">
        <v>984</v>
      </c>
      <c r="AA15" s="45">
        <v>1071</v>
      </c>
      <c r="AB15" s="45">
        <v>1083</v>
      </c>
      <c r="AC15" s="45">
        <v>1037</v>
      </c>
      <c r="AD15" s="45">
        <v>895</v>
      </c>
      <c r="AE15" s="45">
        <v>865</v>
      </c>
      <c r="AF15" s="45">
        <v>838</v>
      </c>
      <c r="AH15" s="29">
        <v>2786.4</v>
      </c>
      <c r="AI15" s="45">
        <v>2767.3</v>
      </c>
      <c r="AJ15" s="45">
        <v>2680</v>
      </c>
      <c r="AK15" s="45">
        <v>2823.5</v>
      </c>
      <c r="AL15" s="45">
        <v>2752</v>
      </c>
      <c r="AM15" s="45">
        <v>2612</v>
      </c>
      <c r="AN15" s="45">
        <v>2154</v>
      </c>
      <c r="AO15" s="45">
        <v>1703</v>
      </c>
      <c r="AQ15" s="45">
        <v>5495</v>
      </c>
      <c r="AR15" s="45">
        <v>5426.7</v>
      </c>
      <c r="AS15" s="45">
        <v>5626</v>
      </c>
      <c r="AT15" s="45">
        <v>5518</v>
      </c>
      <c r="AU15" s="45">
        <v>5523</v>
      </c>
      <c r="AV15" s="45">
        <v>4300</v>
      </c>
      <c r="AW15" s="45">
        <v>3636</v>
      </c>
      <c r="AY15" s="45">
        <v>4167</v>
      </c>
      <c r="AZ15" s="45">
        <v>4112</v>
      </c>
      <c r="BA15" s="45">
        <v>4183.4754166666662</v>
      </c>
      <c r="BB15" s="45">
        <v>4101</v>
      </c>
      <c r="BC15" s="45">
        <v>4080</v>
      </c>
      <c r="BD15" s="45">
        <v>3138</v>
      </c>
      <c r="BE15" s="45">
        <v>2599</v>
      </c>
    </row>
    <row r="16" spans="2:57" s="17" customFormat="1" ht="12" x14ac:dyDescent="0.3">
      <c r="B16" s="5" t="s">
        <v>98</v>
      </c>
      <c r="C16" s="9">
        <v>37782</v>
      </c>
      <c r="D16" s="8">
        <v>33432</v>
      </c>
      <c r="E16" s="8">
        <v>29333</v>
      </c>
      <c r="F16" s="8">
        <v>28921</v>
      </c>
      <c r="G16" s="8">
        <v>24561</v>
      </c>
      <c r="H16" s="8">
        <v>22400</v>
      </c>
      <c r="I16" s="8">
        <v>28527</v>
      </c>
      <c r="J16" s="8">
        <v>34052</v>
      </c>
      <c r="K16" s="8">
        <v>38376</v>
      </c>
      <c r="L16" s="8">
        <v>40514</v>
      </c>
      <c r="M16" s="8">
        <v>36823</v>
      </c>
      <c r="N16" s="8">
        <v>32214</v>
      </c>
      <c r="O16" s="8">
        <v>31954.790096878362</v>
      </c>
      <c r="P16" s="8">
        <v>38708</v>
      </c>
      <c r="Q16" s="8">
        <v>31531</v>
      </c>
      <c r="R16" s="8">
        <v>35915</v>
      </c>
      <c r="S16" s="8">
        <v>30235</v>
      </c>
      <c r="T16" s="8">
        <v>21577</v>
      </c>
      <c r="U16" s="8">
        <v>23617</v>
      </c>
      <c r="V16" s="8">
        <v>21947</v>
      </c>
      <c r="W16" s="8">
        <v>20537</v>
      </c>
      <c r="X16" s="8">
        <v>17185</v>
      </c>
      <c r="Y16" s="8">
        <v>19597</v>
      </c>
      <c r="Z16" s="8">
        <v>20310</v>
      </c>
      <c r="AA16" s="8">
        <v>23679</v>
      </c>
      <c r="AB16" s="8">
        <v>20441</v>
      </c>
      <c r="AC16" s="8">
        <v>18941</v>
      </c>
      <c r="AD16" s="8">
        <v>18127</v>
      </c>
      <c r="AE16" s="8">
        <v>14854</v>
      </c>
      <c r="AF16" s="8">
        <v>15877</v>
      </c>
      <c r="AH16" s="9">
        <v>35585.928438128052</v>
      </c>
      <c r="AI16" s="8">
        <v>23483</v>
      </c>
      <c r="AJ16" s="8">
        <v>39427</v>
      </c>
      <c r="AK16" s="8">
        <v>35383</v>
      </c>
      <c r="AL16" s="8">
        <v>25838</v>
      </c>
      <c r="AM16" s="8">
        <v>18939</v>
      </c>
      <c r="AN16" s="8">
        <v>22111</v>
      </c>
      <c r="AO16" s="8">
        <v>15352</v>
      </c>
      <c r="AQ16" s="8">
        <v>26278</v>
      </c>
      <c r="AR16" s="8">
        <v>35368</v>
      </c>
      <c r="AS16" s="8">
        <v>34983</v>
      </c>
      <c r="AT16" s="8">
        <v>29764</v>
      </c>
      <c r="AU16" s="8">
        <v>20961</v>
      </c>
      <c r="AV16" s="8">
        <v>20990</v>
      </c>
      <c r="AW16" s="8">
        <v>17060</v>
      </c>
      <c r="AY16" s="8">
        <v>25310</v>
      </c>
      <c r="AZ16" s="8">
        <v>37555</v>
      </c>
      <c r="BA16" s="8">
        <v>34353.128373298663</v>
      </c>
      <c r="BB16" s="8">
        <v>29153</v>
      </c>
      <c r="BC16" s="8">
        <v>20021</v>
      </c>
      <c r="BD16" s="8">
        <v>21506</v>
      </c>
      <c r="BE16" s="8">
        <v>16312</v>
      </c>
    </row>
    <row r="17" spans="2:62" s="17" customFormat="1" ht="12" x14ac:dyDescent="0.3">
      <c r="B17" s="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row>
    <row r="18" spans="2:62" s="17" customFormat="1" ht="12" x14ac:dyDescent="0.3">
      <c r="B18" s="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row>
    <row r="19" spans="2:62" x14ac:dyDescent="0.35">
      <c r="B19" s="1" t="s">
        <v>99</v>
      </c>
      <c r="AQ19" s="43"/>
      <c r="AR19" s="43"/>
      <c r="AS19" s="43"/>
      <c r="AT19" s="43"/>
    </row>
    <row r="20" spans="2:62" x14ac:dyDescent="0.35">
      <c r="B20" s="24" t="s">
        <v>53</v>
      </c>
      <c r="C20" s="25" t="s">
        <v>162</v>
      </c>
      <c r="D20" s="25" t="s">
        <v>152</v>
      </c>
      <c r="E20" s="25" t="s">
        <v>151</v>
      </c>
      <c r="F20" s="25" t="s">
        <v>143</v>
      </c>
      <c r="G20" s="25" t="s">
        <v>54</v>
      </c>
      <c r="H20" s="25" t="s">
        <v>55</v>
      </c>
      <c r="I20" s="25" t="s">
        <v>56</v>
      </c>
      <c r="J20" s="25" t="s">
        <v>57</v>
      </c>
      <c r="K20" s="25" t="s">
        <v>58</v>
      </c>
      <c r="L20" s="25" t="s">
        <v>59</v>
      </c>
      <c r="M20" s="25" t="s">
        <v>60</v>
      </c>
      <c r="N20" s="25" t="s">
        <v>61</v>
      </c>
      <c r="O20" s="25" t="s">
        <v>62</v>
      </c>
      <c r="P20" s="25" t="s">
        <v>63</v>
      </c>
      <c r="Q20" s="25" t="s">
        <v>64</v>
      </c>
      <c r="R20" s="25" t="s">
        <v>65</v>
      </c>
      <c r="S20" s="25" t="s">
        <v>66</v>
      </c>
      <c r="T20" s="25" t="s">
        <v>67</v>
      </c>
      <c r="U20" s="25" t="s">
        <v>68</v>
      </c>
      <c r="V20" s="25" t="s">
        <v>69</v>
      </c>
      <c r="W20" s="25" t="s">
        <v>70</v>
      </c>
      <c r="X20" s="25" t="s">
        <v>71</v>
      </c>
      <c r="Y20" s="25" t="s">
        <v>72</v>
      </c>
      <c r="Z20" s="25" t="s">
        <v>73</v>
      </c>
      <c r="AA20" s="25" t="s">
        <v>74</v>
      </c>
      <c r="AB20" s="25" t="s">
        <v>75</v>
      </c>
      <c r="AC20" s="25" t="s">
        <v>76</v>
      </c>
      <c r="AD20" s="25" t="s">
        <v>77</v>
      </c>
      <c r="AE20" s="25" t="s">
        <v>78</v>
      </c>
      <c r="AF20" s="25" t="s">
        <v>79</v>
      </c>
      <c r="AH20" s="25" t="s">
        <v>163</v>
      </c>
      <c r="AI20" s="25" t="s">
        <v>80</v>
      </c>
      <c r="AJ20" s="25" t="s">
        <v>81</v>
      </c>
      <c r="AK20" s="25" t="s">
        <v>82</v>
      </c>
      <c r="AL20" s="25" t="s">
        <v>83</v>
      </c>
      <c r="AM20" s="25" t="s">
        <v>84</v>
      </c>
      <c r="AN20" s="25" t="s">
        <v>85</v>
      </c>
      <c r="AO20" s="25" t="s">
        <v>86</v>
      </c>
      <c r="AQ20" s="25">
        <v>2025</v>
      </c>
      <c r="AR20" s="25">
        <v>2024</v>
      </c>
      <c r="AS20" s="25">
        <v>2023</v>
      </c>
      <c r="AT20" s="25">
        <v>2022</v>
      </c>
      <c r="AU20" s="25">
        <v>2021</v>
      </c>
      <c r="AV20" s="25">
        <v>2020</v>
      </c>
      <c r="AW20" s="25">
        <v>2019</v>
      </c>
      <c r="AY20" s="25" t="s">
        <v>142</v>
      </c>
      <c r="AZ20" s="25" t="s">
        <v>87</v>
      </c>
      <c r="BA20" s="25" t="s">
        <v>88</v>
      </c>
      <c r="BB20" s="25" t="s">
        <v>89</v>
      </c>
      <c r="BC20" s="25" t="s">
        <v>90</v>
      </c>
      <c r="BD20" s="25" t="s">
        <v>91</v>
      </c>
      <c r="BE20" s="25" t="s">
        <v>92</v>
      </c>
    </row>
    <row r="21" spans="2:62" ht="1.5" customHeight="1" x14ac:dyDescent="0.35">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H21" s="3"/>
      <c r="AI21" s="3"/>
      <c r="AJ21" s="3"/>
      <c r="AK21" s="3"/>
      <c r="AL21" s="3"/>
      <c r="AM21" s="3"/>
      <c r="AN21" s="3"/>
      <c r="AO21" s="3"/>
      <c r="AQ21" s="3"/>
      <c r="AR21" s="3"/>
      <c r="AS21" s="3"/>
      <c r="AT21" s="3"/>
      <c r="AU21" s="3"/>
      <c r="AV21" s="3"/>
      <c r="AW21" s="3"/>
      <c r="AY21" s="3"/>
      <c r="AZ21" s="3"/>
      <c r="BA21" s="3"/>
      <c r="BB21" s="3"/>
      <c r="BC21" s="3"/>
      <c r="BD21" s="3"/>
      <c r="BE21" s="3"/>
    </row>
    <row r="22" spans="2:62" ht="12" customHeight="1" x14ac:dyDescent="0.35">
      <c r="B22" s="17" t="s">
        <v>93</v>
      </c>
      <c r="C22" s="28">
        <v>25684</v>
      </c>
      <c r="D22" s="51">
        <v>20781</v>
      </c>
      <c r="E22" s="51">
        <v>21011</v>
      </c>
      <c r="F22" s="51">
        <v>21410</v>
      </c>
      <c r="G22" s="51">
        <v>17841</v>
      </c>
      <c r="H22" s="51">
        <v>14750</v>
      </c>
      <c r="I22" s="51">
        <v>19832.599999999999</v>
      </c>
      <c r="J22" s="51">
        <v>21802</v>
      </c>
      <c r="K22" s="22">
        <v>25602</v>
      </c>
      <c r="L22" s="22">
        <v>23693</v>
      </c>
      <c r="M22" s="22">
        <v>26060</v>
      </c>
      <c r="N22" s="22">
        <v>23472.966</v>
      </c>
      <c r="O22" s="22">
        <v>23687</v>
      </c>
      <c r="P22" s="22">
        <v>22445</v>
      </c>
      <c r="Q22" s="22">
        <v>17426</v>
      </c>
      <c r="R22" s="22">
        <v>16965</v>
      </c>
      <c r="S22" s="22">
        <v>21506</v>
      </c>
      <c r="T22" s="22">
        <v>16539</v>
      </c>
      <c r="U22" s="22">
        <v>16433</v>
      </c>
      <c r="V22" s="22">
        <v>19420</v>
      </c>
      <c r="W22" s="22">
        <v>17580</v>
      </c>
      <c r="X22" s="22">
        <v>12666</v>
      </c>
      <c r="Y22" s="22">
        <v>14702</v>
      </c>
      <c r="Z22" s="22">
        <v>13852</v>
      </c>
      <c r="AA22" s="22">
        <v>16992</v>
      </c>
      <c r="AB22" s="22">
        <v>16453</v>
      </c>
      <c r="AC22" s="22">
        <v>15406</v>
      </c>
      <c r="AD22" s="22">
        <v>13381</v>
      </c>
      <c r="AE22" s="22">
        <v>11643</v>
      </c>
      <c r="AF22" s="22">
        <v>12967</v>
      </c>
      <c r="AH22" s="28">
        <v>46464.192999999999</v>
      </c>
      <c r="AI22" s="22">
        <v>32590.62</v>
      </c>
      <c r="AJ22" s="22">
        <v>49295</v>
      </c>
      <c r="AK22" s="22">
        <v>46132</v>
      </c>
      <c r="AL22" s="22">
        <v>38045</v>
      </c>
      <c r="AM22" s="22">
        <v>30245</v>
      </c>
      <c r="AN22" s="22">
        <v>33375</v>
      </c>
      <c r="AO22" s="22">
        <v>24610</v>
      </c>
      <c r="AQ22" s="22">
        <v>75012</v>
      </c>
      <c r="AR22" s="22">
        <v>90928</v>
      </c>
      <c r="AS22" s="22">
        <v>95665</v>
      </c>
      <c r="AT22" s="22">
        <v>72436</v>
      </c>
      <c r="AU22" s="22">
        <v>66119</v>
      </c>
      <c r="AV22" s="22">
        <v>61926</v>
      </c>
      <c r="AW22" s="22">
        <v>53397</v>
      </c>
      <c r="AY22" s="22">
        <v>54001</v>
      </c>
      <c r="AZ22" s="22">
        <v>71096</v>
      </c>
      <c r="BA22" s="22">
        <v>69677</v>
      </c>
      <c r="BB22" s="22">
        <v>55012</v>
      </c>
      <c r="BC22" s="22">
        <v>49686</v>
      </c>
      <c r="BD22" s="22">
        <v>47224</v>
      </c>
      <c r="BE22" s="22">
        <v>37991</v>
      </c>
    </row>
    <row r="23" spans="2:62" ht="12" customHeight="1" x14ac:dyDescent="0.35">
      <c r="B23" s="17" t="s">
        <v>94</v>
      </c>
      <c r="C23" s="28">
        <v>0</v>
      </c>
      <c r="D23" s="51">
        <v>0</v>
      </c>
      <c r="E23" s="51">
        <v>0</v>
      </c>
      <c r="F23" s="51">
        <v>0</v>
      </c>
      <c r="G23" s="51">
        <v>0</v>
      </c>
      <c r="H23" s="51">
        <v>0</v>
      </c>
      <c r="I23" s="51">
        <v>0</v>
      </c>
      <c r="J23" s="51">
        <v>0</v>
      </c>
      <c r="K23" s="22">
        <v>0</v>
      </c>
      <c r="L23" s="22">
        <v>0</v>
      </c>
      <c r="M23" s="22">
        <v>0</v>
      </c>
      <c r="N23" s="22">
        <v>0</v>
      </c>
      <c r="O23" s="22">
        <v>0</v>
      </c>
      <c r="P23" s="22"/>
      <c r="Q23" s="22">
        <v>0</v>
      </c>
      <c r="R23" s="22">
        <v>0</v>
      </c>
      <c r="S23" s="22"/>
      <c r="T23" s="22"/>
      <c r="U23" s="22"/>
      <c r="V23" s="22"/>
      <c r="W23" s="22"/>
      <c r="X23" s="22"/>
      <c r="Y23" s="22"/>
      <c r="Z23" s="22"/>
      <c r="AA23" s="22">
        <v>0</v>
      </c>
      <c r="AB23" s="22">
        <v>0</v>
      </c>
      <c r="AC23" s="22">
        <v>0</v>
      </c>
      <c r="AD23" s="22">
        <v>0</v>
      </c>
      <c r="AE23" s="22">
        <v>0</v>
      </c>
      <c r="AF23" s="22">
        <v>0</v>
      </c>
      <c r="AH23" s="28">
        <v>0</v>
      </c>
      <c r="AI23" s="22">
        <v>0</v>
      </c>
      <c r="AJ23" s="22">
        <v>0</v>
      </c>
      <c r="AK23" s="22">
        <v>0</v>
      </c>
      <c r="AL23" s="22">
        <v>0</v>
      </c>
      <c r="AM23" s="22">
        <v>0</v>
      </c>
      <c r="AN23" s="22">
        <v>0</v>
      </c>
      <c r="AO23" s="22">
        <v>0</v>
      </c>
      <c r="AQ23" s="22">
        <v>0</v>
      </c>
      <c r="AR23" s="22">
        <v>0</v>
      </c>
      <c r="AS23" s="22">
        <v>0</v>
      </c>
      <c r="AT23" s="22">
        <v>0</v>
      </c>
      <c r="AU23" s="22">
        <v>0</v>
      </c>
      <c r="AV23" s="22">
        <v>0</v>
      </c>
      <c r="AW23" s="22">
        <v>0</v>
      </c>
      <c r="AY23" s="22">
        <v>0</v>
      </c>
      <c r="AZ23" s="22">
        <v>0</v>
      </c>
      <c r="BA23" s="22">
        <v>0</v>
      </c>
      <c r="BB23" s="22">
        <v>0</v>
      </c>
      <c r="BC23" s="22">
        <v>0</v>
      </c>
      <c r="BD23" s="22">
        <v>0</v>
      </c>
      <c r="BE23" s="22">
        <v>0</v>
      </c>
    </row>
    <row r="24" spans="2:62" ht="12" customHeight="1" x14ac:dyDescent="0.35">
      <c r="B24" s="18" t="s">
        <v>95</v>
      </c>
      <c r="C24" s="29">
        <v>0</v>
      </c>
      <c r="D24" s="20">
        <v>0</v>
      </c>
      <c r="E24" s="20">
        <v>0</v>
      </c>
      <c r="F24" s="20">
        <v>0</v>
      </c>
      <c r="G24" s="20">
        <v>0</v>
      </c>
      <c r="H24" s="20">
        <v>0</v>
      </c>
      <c r="I24" s="20">
        <v>0</v>
      </c>
      <c r="J24" s="20">
        <v>0</v>
      </c>
      <c r="K24" s="20">
        <v>0</v>
      </c>
      <c r="L24" s="20">
        <v>0</v>
      </c>
      <c r="M24" s="20">
        <v>0</v>
      </c>
      <c r="N24" s="20">
        <v>0</v>
      </c>
      <c r="O24" s="20">
        <v>0</v>
      </c>
      <c r="P24" s="20"/>
      <c r="Q24" s="20">
        <v>0</v>
      </c>
      <c r="R24" s="20">
        <v>0</v>
      </c>
      <c r="S24" s="20"/>
      <c r="T24" s="20"/>
      <c r="U24" s="20">
        <v>33</v>
      </c>
      <c r="V24" s="20">
        <v>-218</v>
      </c>
      <c r="W24" s="20">
        <v>210</v>
      </c>
      <c r="X24" s="20">
        <v>151</v>
      </c>
      <c r="Y24" s="20">
        <v>-156</v>
      </c>
      <c r="Z24" s="20">
        <v>-413</v>
      </c>
      <c r="AA24" s="20">
        <v>255</v>
      </c>
      <c r="AB24" s="20">
        <v>80</v>
      </c>
      <c r="AC24" s="20">
        <v>153</v>
      </c>
      <c r="AD24" s="20">
        <v>-271</v>
      </c>
      <c r="AE24" s="20">
        <v>237</v>
      </c>
      <c r="AF24" s="20">
        <v>-28</v>
      </c>
      <c r="AH24" s="29">
        <v>0</v>
      </c>
      <c r="AI24" s="20">
        <v>0</v>
      </c>
      <c r="AJ24" s="20">
        <v>0</v>
      </c>
      <c r="AK24" s="20">
        <v>0</v>
      </c>
      <c r="AL24" s="20">
        <v>0</v>
      </c>
      <c r="AM24" s="20">
        <v>361</v>
      </c>
      <c r="AN24" s="20">
        <v>335</v>
      </c>
      <c r="AO24" s="20">
        <v>-209</v>
      </c>
      <c r="AQ24" s="20">
        <v>0</v>
      </c>
      <c r="AR24" s="20">
        <v>0</v>
      </c>
      <c r="AS24" s="20">
        <v>0</v>
      </c>
      <c r="AT24" s="20">
        <v>0</v>
      </c>
      <c r="AU24" s="20">
        <v>177</v>
      </c>
      <c r="AV24" s="20">
        <v>-234</v>
      </c>
      <c r="AW24" s="20">
        <v>123</v>
      </c>
      <c r="AY24" s="20">
        <v>0</v>
      </c>
      <c r="AZ24" s="20">
        <v>0</v>
      </c>
      <c r="BA24" s="20">
        <v>0</v>
      </c>
      <c r="BB24" s="20">
        <v>0</v>
      </c>
      <c r="BC24" s="20">
        <v>144</v>
      </c>
      <c r="BD24" s="20">
        <v>-78</v>
      </c>
      <c r="BE24" s="20">
        <v>-30</v>
      </c>
    </row>
    <row r="25" spans="2:62" ht="12" customHeight="1" x14ac:dyDescent="0.35">
      <c r="B25" s="4" t="s">
        <v>96</v>
      </c>
      <c r="C25" s="27">
        <v>25684</v>
      </c>
      <c r="D25" s="44">
        <v>20781</v>
      </c>
      <c r="E25" s="44">
        <v>21011</v>
      </c>
      <c r="F25" s="44">
        <v>21410</v>
      </c>
      <c r="G25" s="44">
        <v>17841</v>
      </c>
      <c r="H25" s="44">
        <v>14750</v>
      </c>
      <c r="I25" s="44">
        <v>19832</v>
      </c>
      <c r="J25" s="44">
        <v>21802</v>
      </c>
      <c r="K25" s="26">
        <v>25602</v>
      </c>
      <c r="L25" s="26">
        <v>23693</v>
      </c>
      <c r="M25" s="26">
        <v>26060</v>
      </c>
      <c r="N25" s="26">
        <v>23472.966</v>
      </c>
      <c r="O25" s="26">
        <v>23687</v>
      </c>
      <c r="P25" s="26">
        <v>22445</v>
      </c>
      <c r="Q25" s="26">
        <v>17426</v>
      </c>
      <c r="R25" s="26">
        <v>16965</v>
      </c>
      <c r="S25" s="26">
        <v>21506</v>
      </c>
      <c r="T25" s="26">
        <v>16539</v>
      </c>
      <c r="U25" s="26">
        <v>16466</v>
      </c>
      <c r="V25" s="26">
        <v>19202</v>
      </c>
      <c r="W25" s="26">
        <v>17790</v>
      </c>
      <c r="X25" s="26">
        <v>12817</v>
      </c>
      <c r="Y25" s="26">
        <v>14546</v>
      </c>
      <c r="Z25" s="26">
        <v>13439</v>
      </c>
      <c r="AA25" s="26">
        <v>17176</v>
      </c>
      <c r="AB25" s="26">
        <v>16533</v>
      </c>
      <c r="AC25" s="26">
        <v>15559</v>
      </c>
      <c r="AD25" s="26">
        <v>13110</v>
      </c>
      <c r="AE25" s="26">
        <v>11880</v>
      </c>
      <c r="AF25" s="26">
        <v>12939</v>
      </c>
      <c r="AH25" s="27">
        <v>46464.192999999999</v>
      </c>
      <c r="AI25" s="44">
        <v>32590.62</v>
      </c>
      <c r="AJ25" s="44">
        <v>49295</v>
      </c>
      <c r="AK25" s="44">
        <v>46132</v>
      </c>
      <c r="AL25" s="44">
        <v>38045</v>
      </c>
      <c r="AM25" s="44">
        <v>30607</v>
      </c>
      <c r="AN25" s="44">
        <v>33709</v>
      </c>
      <c r="AO25" s="44">
        <v>24818</v>
      </c>
      <c r="AQ25" s="44">
        <v>75012</v>
      </c>
      <c r="AR25" s="44">
        <v>90929</v>
      </c>
      <c r="AS25" s="44">
        <v>95665</v>
      </c>
      <c r="AT25" s="44">
        <v>72436</v>
      </c>
      <c r="AU25" s="44">
        <v>66296</v>
      </c>
      <c r="AV25" s="44">
        <v>61692</v>
      </c>
      <c r="AW25" s="44">
        <v>53520</v>
      </c>
      <c r="AY25" s="44">
        <v>54001</v>
      </c>
      <c r="AZ25" s="44">
        <v>71096</v>
      </c>
      <c r="BA25" s="44">
        <v>69677</v>
      </c>
      <c r="BB25" s="44">
        <v>55012</v>
      </c>
      <c r="BC25" s="44">
        <v>49830</v>
      </c>
      <c r="BD25" s="44">
        <v>47146</v>
      </c>
      <c r="BE25" s="44">
        <v>37961</v>
      </c>
    </row>
    <row r="26" spans="2:62" ht="12" customHeight="1" x14ac:dyDescent="0.35">
      <c r="B26" s="17"/>
      <c r="C26" s="28"/>
      <c r="D26" s="22"/>
      <c r="E26" s="22"/>
      <c r="F26" s="22"/>
      <c r="G26" s="22"/>
      <c r="H26" s="22"/>
      <c r="I26" s="22"/>
      <c r="J26" s="22"/>
      <c r="AH26" s="28"/>
      <c r="AI26" s="22"/>
      <c r="AJ26" s="22"/>
      <c r="AK26" s="22"/>
      <c r="AL26" s="22"/>
      <c r="AM26" s="22"/>
      <c r="AN26" s="22"/>
      <c r="AO26" s="22"/>
      <c r="AQ26" s="22"/>
      <c r="AR26" s="22"/>
      <c r="AS26" s="22"/>
      <c r="AT26" s="22"/>
      <c r="AU26" s="22"/>
      <c r="AV26" s="22"/>
      <c r="AW26" s="22"/>
      <c r="AY26" s="22"/>
      <c r="AZ26" s="22"/>
      <c r="BA26" s="22"/>
      <c r="BB26" s="22"/>
      <c r="BC26" s="22"/>
      <c r="BD26" s="22"/>
      <c r="BE26" s="22"/>
      <c r="BJ26" s="58"/>
    </row>
    <row r="27" spans="2:62" ht="12" customHeight="1" x14ac:dyDescent="0.35">
      <c r="B27" s="18" t="s">
        <v>97</v>
      </c>
      <c r="C27" s="29">
        <v>753.7</v>
      </c>
      <c r="D27" s="20">
        <v>703.2</v>
      </c>
      <c r="E27" s="20">
        <v>659.9</v>
      </c>
      <c r="F27" s="20">
        <v>712.2</v>
      </c>
      <c r="G27" s="20">
        <v>676.7</v>
      </c>
      <c r="H27" s="20">
        <v>660</v>
      </c>
      <c r="I27" s="20">
        <v>684.2</v>
      </c>
      <c r="J27" s="20">
        <v>735</v>
      </c>
      <c r="K27" s="20">
        <v>680</v>
      </c>
      <c r="L27" s="20">
        <v>680</v>
      </c>
      <c r="M27" s="20">
        <v>722</v>
      </c>
      <c r="N27" s="20">
        <v>632</v>
      </c>
      <c r="O27" s="20">
        <v>687</v>
      </c>
      <c r="P27" s="20">
        <v>713</v>
      </c>
      <c r="Q27" s="20">
        <v>677</v>
      </c>
      <c r="R27" s="20">
        <v>649</v>
      </c>
      <c r="S27" s="20">
        <v>696</v>
      </c>
      <c r="T27" s="20">
        <v>681</v>
      </c>
      <c r="U27" s="20">
        <v>723</v>
      </c>
      <c r="V27" s="20">
        <v>773</v>
      </c>
      <c r="W27" s="20">
        <v>811</v>
      </c>
      <c r="X27" s="20">
        <v>766</v>
      </c>
      <c r="Y27" s="20">
        <v>767</v>
      </c>
      <c r="Z27" s="20">
        <v>713</v>
      </c>
      <c r="AA27" s="20">
        <v>807</v>
      </c>
      <c r="AB27" s="20">
        <v>815</v>
      </c>
      <c r="AC27" s="20">
        <v>819</v>
      </c>
      <c r="AD27" s="20">
        <v>758</v>
      </c>
      <c r="AE27" s="20">
        <v>790</v>
      </c>
      <c r="AF27" s="20">
        <v>805</v>
      </c>
      <c r="AH27" s="29">
        <v>1456.92</v>
      </c>
      <c r="AI27" s="45">
        <v>1336.76</v>
      </c>
      <c r="AJ27" s="45">
        <v>1360</v>
      </c>
      <c r="AK27" s="45">
        <v>1400</v>
      </c>
      <c r="AL27" s="45">
        <v>1377</v>
      </c>
      <c r="AM27" s="45">
        <v>1578</v>
      </c>
      <c r="AN27" s="45">
        <v>1622</v>
      </c>
      <c r="AO27" s="45">
        <v>1595</v>
      </c>
      <c r="AQ27" s="45">
        <v>2708</v>
      </c>
      <c r="AR27" s="45">
        <v>2779</v>
      </c>
      <c r="AS27" s="45">
        <v>2754</v>
      </c>
      <c r="AT27" s="45">
        <v>2703</v>
      </c>
      <c r="AU27" s="45">
        <v>3073</v>
      </c>
      <c r="AV27" s="45">
        <v>3102</v>
      </c>
      <c r="AW27" s="45">
        <v>3171</v>
      </c>
      <c r="AY27" s="45">
        <v>2049</v>
      </c>
      <c r="AZ27" s="45">
        <v>2095</v>
      </c>
      <c r="BA27" s="45">
        <v>2031.9305555555559</v>
      </c>
      <c r="BB27" s="45">
        <v>2027</v>
      </c>
      <c r="BC27" s="45">
        <v>2350</v>
      </c>
      <c r="BD27" s="45">
        <v>2335</v>
      </c>
      <c r="BE27" s="45">
        <v>2353</v>
      </c>
    </row>
    <row r="28" spans="2:62" ht="12" customHeight="1" x14ac:dyDescent="0.35">
      <c r="B28" s="5" t="s">
        <v>98</v>
      </c>
      <c r="C28" s="9">
        <v>34076</v>
      </c>
      <c r="D28" s="8">
        <v>29552</v>
      </c>
      <c r="E28" s="8">
        <v>31840</v>
      </c>
      <c r="F28" s="8">
        <v>30062</v>
      </c>
      <c r="G28" s="8">
        <v>26365</v>
      </c>
      <c r="H28" s="8">
        <v>22346</v>
      </c>
      <c r="I28" s="8">
        <v>28988</v>
      </c>
      <c r="J28" s="8">
        <v>29668</v>
      </c>
      <c r="K28" s="8">
        <v>37656</v>
      </c>
      <c r="L28" s="8">
        <v>34824</v>
      </c>
      <c r="M28" s="8">
        <v>36110</v>
      </c>
      <c r="N28" s="8">
        <v>37134</v>
      </c>
      <c r="O28" s="8">
        <v>34502</v>
      </c>
      <c r="P28" s="8">
        <v>31466</v>
      </c>
      <c r="Q28" s="8">
        <v>25757</v>
      </c>
      <c r="R28" s="8">
        <v>26132</v>
      </c>
      <c r="S28" s="8">
        <v>30876</v>
      </c>
      <c r="T28" s="8">
        <v>24294</v>
      </c>
      <c r="U28" s="8">
        <v>22776</v>
      </c>
      <c r="V28" s="8">
        <v>24848</v>
      </c>
      <c r="W28" s="8">
        <v>21932</v>
      </c>
      <c r="X28" s="8">
        <v>16722</v>
      </c>
      <c r="Y28" s="8">
        <v>18958</v>
      </c>
      <c r="Z28" s="8">
        <v>18840</v>
      </c>
      <c r="AA28" s="8">
        <v>21290</v>
      </c>
      <c r="AB28" s="8">
        <v>20283</v>
      </c>
      <c r="AC28" s="8">
        <v>19002</v>
      </c>
      <c r="AD28" s="8">
        <v>17287</v>
      </c>
      <c r="AE28" s="8">
        <v>15037.974683544304</v>
      </c>
      <c r="AF28" s="8">
        <v>16088</v>
      </c>
      <c r="AH28" s="9">
        <v>31892.068885045162</v>
      </c>
      <c r="AI28" s="8">
        <v>24380</v>
      </c>
      <c r="AJ28" s="8">
        <v>36239</v>
      </c>
      <c r="AK28" s="8">
        <v>32962</v>
      </c>
      <c r="AL28" s="8">
        <v>27619</v>
      </c>
      <c r="AM28" s="8">
        <v>19402</v>
      </c>
      <c r="AN28" s="8">
        <v>20784</v>
      </c>
      <c r="AO28" s="8">
        <v>15559.874608150471</v>
      </c>
      <c r="AQ28" s="8">
        <v>27700</v>
      </c>
      <c r="AR28" s="8">
        <v>32717</v>
      </c>
      <c r="AS28" s="8">
        <v>34742</v>
      </c>
      <c r="AT28" s="8">
        <v>26796</v>
      </c>
      <c r="AU28" s="8">
        <v>21571</v>
      </c>
      <c r="AV28" s="8">
        <v>19886</v>
      </c>
      <c r="AW28" s="8">
        <v>16877</v>
      </c>
      <c r="AY28" s="8">
        <v>26355</v>
      </c>
      <c r="AZ28" s="8">
        <v>33934</v>
      </c>
      <c r="BA28" s="8">
        <v>34291</v>
      </c>
      <c r="BB28" s="8">
        <v>27143</v>
      </c>
      <c r="BC28" s="8">
        <v>21201</v>
      </c>
      <c r="BD28" s="8">
        <v>20190</v>
      </c>
      <c r="BE28" s="8">
        <v>16137</v>
      </c>
    </row>
    <row r="29" spans="2:62" x14ac:dyDescent="0.35">
      <c r="C29" s="54"/>
      <c r="D29" s="66"/>
      <c r="E29" s="66"/>
      <c r="F29" s="66"/>
      <c r="G29" s="66"/>
      <c r="H29" s="66"/>
      <c r="I29" s="66"/>
      <c r="J29" s="66"/>
      <c r="AH29" s="54"/>
    </row>
    <row r="30" spans="2:62" x14ac:dyDescent="0.35">
      <c r="B30" s="1" t="s">
        <v>100</v>
      </c>
      <c r="C30" s="25"/>
      <c r="D30" s="54"/>
      <c r="E30" s="54"/>
      <c r="F30" s="54"/>
      <c r="G30" s="54"/>
      <c r="H30" s="54"/>
      <c r="I30" s="54"/>
      <c r="J30" s="54"/>
      <c r="AH30" s="25"/>
      <c r="AQ30" s="43"/>
      <c r="AR30" s="43"/>
      <c r="AS30" s="43"/>
      <c r="AT30" s="43"/>
    </row>
    <row r="31" spans="2:62" x14ac:dyDescent="0.35">
      <c r="B31" s="24" t="s">
        <v>53</v>
      </c>
      <c r="C31" s="25" t="s">
        <v>162</v>
      </c>
      <c r="D31" s="25" t="s">
        <v>152</v>
      </c>
      <c r="E31" s="25" t="s">
        <v>151</v>
      </c>
      <c r="F31" s="25" t="s">
        <v>143</v>
      </c>
      <c r="G31" s="25" t="s">
        <v>54</v>
      </c>
      <c r="H31" s="25" t="s">
        <v>55</v>
      </c>
      <c r="I31" s="25" t="s">
        <v>56</v>
      </c>
      <c r="J31" s="25" t="s">
        <v>57</v>
      </c>
      <c r="K31" s="25" t="s">
        <v>58</v>
      </c>
      <c r="L31" s="25" t="s">
        <v>59</v>
      </c>
      <c r="M31" s="25" t="s">
        <v>60</v>
      </c>
      <c r="N31" s="25" t="s">
        <v>61</v>
      </c>
      <c r="O31" s="25" t="s">
        <v>62</v>
      </c>
      <c r="P31" s="25" t="s">
        <v>63</v>
      </c>
      <c r="Q31" s="25" t="s">
        <v>64</v>
      </c>
      <c r="R31" s="25" t="s">
        <v>65</v>
      </c>
      <c r="S31" s="25" t="s">
        <v>66</v>
      </c>
      <c r="T31" s="25" t="s">
        <v>67</v>
      </c>
      <c r="U31" s="25" t="s">
        <v>68</v>
      </c>
      <c r="V31" s="25" t="s">
        <v>69</v>
      </c>
      <c r="W31" s="25" t="s">
        <v>70</v>
      </c>
      <c r="X31" s="25" t="s">
        <v>71</v>
      </c>
      <c r="Y31" s="25" t="s">
        <v>72</v>
      </c>
      <c r="Z31" s="25" t="s">
        <v>73</v>
      </c>
      <c r="AA31" s="25" t="s">
        <v>74</v>
      </c>
      <c r="AB31" s="25" t="s">
        <v>75</v>
      </c>
      <c r="AC31" s="25" t="s">
        <v>76</v>
      </c>
      <c r="AD31" s="25" t="s">
        <v>77</v>
      </c>
      <c r="AE31" s="25" t="s">
        <v>78</v>
      </c>
      <c r="AF31" s="25" t="s">
        <v>79</v>
      </c>
      <c r="AH31" s="25" t="s">
        <v>163</v>
      </c>
      <c r="AI31" s="25" t="s">
        <v>80</v>
      </c>
      <c r="AJ31" s="25" t="s">
        <v>81</v>
      </c>
      <c r="AK31" s="25" t="s">
        <v>82</v>
      </c>
      <c r="AL31" s="25" t="s">
        <v>83</v>
      </c>
      <c r="AM31" s="25" t="s">
        <v>84</v>
      </c>
      <c r="AN31" s="25" t="s">
        <v>85</v>
      </c>
      <c r="AO31" s="25" t="s">
        <v>86</v>
      </c>
      <c r="AQ31" s="25">
        <v>2025</v>
      </c>
      <c r="AR31" s="25">
        <v>2024</v>
      </c>
      <c r="AS31" s="25">
        <v>2023</v>
      </c>
      <c r="AT31" s="25">
        <v>2022</v>
      </c>
      <c r="AU31" s="25">
        <v>2021</v>
      </c>
      <c r="AV31" s="25">
        <v>2020</v>
      </c>
      <c r="AW31" s="25">
        <v>2019</v>
      </c>
      <c r="AY31" s="25" t="s">
        <v>142</v>
      </c>
      <c r="AZ31" s="25" t="s">
        <v>87</v>
      </c>
      <c r="BA31" s="25" t="s">
        <v>88</v>
      </c>
      <c r="BB31" s="25" t="s">
        <v>89</v>
      </c>
      <c r="BC31" s="25" t="s">
        <v>90</v>
      </c>
      <c r="BD31" s="25" t="s">
        <v>91</v>
      </c>
      <c r="BE31" s="25" t="s">
        <v>92</v>
      </c>
    </row>
    <row r="32" spans="2:62" ht="1.5" customHeight="1" x14ac:dyDescent="0.35">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H32" s="3"/>
      <c r="AI32" s="3"/>
      <c r="AJ32" s="3"/>
      <c r="AK32" s="3"/>
      <c r="AL32" s="3"/>
      <c r="AM32" s="3"/>
      <c r="AN32" s="3"/>
      <c r="AO32" s="3"/>
      <c r="AQ32" s="3"/>
      <c r="AR32" s="3"/>
      <c r="AS32" s="3"/>
      <c r="AT32" s="3"/>
      <c r="AU32" s="3"/>
      <c r="AV32" s="3"/>
      <c r="AW32" s="3"/>
      <c r="AY32" s="3"/>
      <c r="AZ32" s="3"/>
      <c r="BA32" s="3"/>
      <c r="BB32" s="3"/>
      <c r="BC32" s="3"/>
      <c r="BD32" s="3"/>
      <c r="BE32" s="3"/>
    </row>
    <row r="33" spans="2:58" ht="12" customHeight="1" x14ac:dyDescent="0.35">
      <c r="B33" s="17" t="s">
        <v>93</v>
      </c>
      <c r="C33" s="28">
        <v>26445</v>
      </c>
      <c r="D33" s="22">
        <v>26248</v>
      </c>
      <c r="E33" s="22">
        <v>17910</v>
      </c>
      <c r="F33" s="22">
        <v>19081</v>
      </c>
      <c r="G33" s="22">
        <v>16232</v>
      </c>
      <c r="H33" s="22">
        <v>16162</v>
      </c>
      <c r="I33" s="22">
        <v>17672</v>
      </c>
      <c r="J33" s="22">
        <v>26968</v>
      </c>
      <c r="K33" s="22">
        <v>26701</v>
      </c>
      <c r="L33" s="22">
        <v>29671</v>
      </c>
      <c r="M33" s="22">
        <v>27049</v>
      </c>
      <c r="N33" s="22">
        <v>20323.348000000002</v>
      </c>
      <c r="O33" s="22">
        <v>20843</v>
      </c>
      <c r="P33" s="22">
        <v>32924</v>
      </c>
      <c r="Q33" s="22">
        <v>27228</v>
      </c>
      <c r="R33" s="22">
        <v>31822</v>
      </c>
      <c r="S33" s="22">
        <v>19806</v>
      </c>
      <c r="T33" s="22">
        <v>13604</v>
      </c>
      <c r="U33" s="22">
        <v>18123</v>
      </c>
      <c r="V33" s="22">
        <v>12431</v>
      </c>
      <c r="W33" s="22">
        <v>10754</v>
      </c>
      <c r="X33" s="22">
        <v>8462</v>
      </c>
      <c r="Y33" s="22">
        <v>8169</v>
      </c>
      <c r="Z33" s="22">
        <v>6506</v>
      </c>
      <c r="AA33" s="22">
        <v>8584</v>
      </c>
      <c r="AB33" s="22">
        <v>5953</v>
      </c>
      <c r="AC33" s="22">
        <v>3420</v>
      </c>
      <c r="AD33" s="22">
        <v>3190</v>
      </c>
      <c r="AE33" s="22">
        <v>965</v>
      </c>
      <c r="AF33" s="22">
        <v>359</v>
      </c>
      <c r="AH33" s="28">
        <v>52692.436999999998</v>
      </c>
      <c r="AI33" s="22">
        <v>32394.652999999998</v>
      </c>
      <c r="AJ33" s="22">
        <v>56374</v>
      </c>
      <c r="AK33" s="22">
        <v>53767</v>
      </c>
      <c r="AL33" s="22">
        <v>33404</v>
      </c>
      <c r="AM33" s="22">
        <v>19216</v>
      </c>
      <c r="AN33" s="22">
        <v>14537</v>
      </c>
      <c r="AO33" s="22">
        <v>1324</v>
      </c>
      <c r="AQ33" s="22">
        <v>69386</v>
      </c>
      <c r="AR33" s="22">
        <v>101012</v>
      </c>
      <c r="AS33" s="22">
        <v>101139</v>
      </c>
      <c r="AT33" s="22">
        <v>92183</v>
      </c>
      <c r="AU33" s="22">
        <v>49266</v>
      </c>
      <c r="AV33" s="22">
        <v>29212</v>
      </c>
      <c r="AW33" s="22">
        <v>7932</v>
      </c>
      <c r="AY33" s="22">
        <v>51476</v>
      </c>
      <c r="AZ33" s="22">
        <v>83341</v>
      </c>
      <c r="BA33" s="22">
        <v>74038</v>
      </c>
      <c r="BB33" s="22">
        <v>65226</v>
      </c>
      <c r="BC33" s="22">
        <v>31626</v>
      </c>
      <c r="BD33" s="22">
        <v>21043</v>
      </c>
      <c r="BE33" s="22">
        <v>4512</v>
      </c>
    </row>
    <row r="34" spans="2:58" ht="12" customHeight="1" x14ac:dyDescent="0.35">
      <c r="B34" s="17" t="s">
        <v>94</v>
      </c>
      <c r="C34" s="28">
        <v>0</v>
      </c>
      <c r="D34" s="22">
        <v>0</v>
      </c>
      <c r="E34" s="22">
        <v>0</v>
      </c>
      <c r="F34" s="22">
        <v>0</v>
      </c>
      <c r="G34" s="22">
        <v>0</v>
      </c>
      <c r="H34" s="22">
        <v>0</v>
      </c>
      <c r="I34" s="22">
        <v>0</v>
      </c>
      <c r="J34" s="22">
        <v>0</v>
      </c>
      <c r="K34" s="22">
        <v>0</v>
      </c>
      <c r="L34" s="22">
        <v>0</v>
      </c>
      <c r="M34" s="22">
        <v>0</v>
      </c>
      <c r="N34" s="22">
        <v>0</v>
      </c>
      <c r="O34" s="22">
        <v>0</v>
      </c>
      <c r="P34" s="22"/>
      <c r="Q34" s="22">
        <v>0</v>
      </c>
      <c r="R34" s="22">
        <v>-332</v>
      </c>
      <c r="S34" s="22">
        <v>340</v>
      </c>
      <c r="T34" s="22">
        <v>0</v>
      </c>
      <c r="U34" s="22"/>
      <c r="V34" s="22"/>
      <c r="W34" s="22">
        <v>23</v>
      </c>
      <c r="X34" s="22"/>
      <c r="Y34" s="22"/>
      <c r="Z34" s="22"/>
      <c r="AA34" s="22">
        <v>-134</v>
      </c>
      <c r="AB34" s="22">
        <v>0</v>
      </c>
      <c r="AC34" s="22">
        <v>0</v>
      </c>
      <c r="AD34" s="22">
        <v>0</v>
      </c>
      <c r="AE34" s="22">
        <v>0</v>
      </c>
      <c r="AF34" s="22">
        <v>0</v>
      </c>
      <c r="AH34" s="28">
        <v>0</v>
      </c>
      <c r="AI34" s="22">
        <v>0</v>
      </c>
      <c r="AJ34" s="22">
        <v>0</v>
      </c>
      <c r="AK34" s="22">
        <v>0</v>
      </c>
      <c r="AL34" s="22">
        <v>-340</v>
      </c>
      <c r="AM34" s="22">
        <v>-482</v>
      </c>
      <c r="AN34" s="22">
        <v>0</v>
      </c>
      <c r="AO34" s="22">
        <v>0</v>
      </c>
      <c r="AQ34" s="22">
        <v>0</v>
      </c>
      <c r="AR34" s="22">
        <v>0</v>
      </c>
      <c r="AS34" s="22">
        <v>0</v>
      </c>
      <c r="AT34" s="22">
        <v>-396</v>
      </c>
      <c r="AU34" s="22">
        <v>0</v>
      </c>
      <c r="AV34" s="22">
        <v>-134</v>
      </c>
      <c r="AW34" s="22">
        <v>0</v>
      </c>
      <c r="AY34" s="22">
        <v>0</v>
      </c>
      <c r="AZ34" s="22">
        <v>0</v>
      </c>
      <c r="BA34" s="22">
        <v>0</v>
      </c>
      <c r="BB34" s="22">
        <v>-672</v>
      </c>
      <c r="BC34" s="22">
        <v>-482</v>
      </c>
      <c r="BD34" s="22">
        <v>-134</v>
      </c>
      <c r="BE34" s="22">
        <v>0</v>
      </c>
    </row>
    <row r="35" spans="2:58" ht="12" customHeight="1" x14ac:dyDescent="0.35">
      <c r="B35" s="18" t="s">
        <v>95</v>
      </c>
      <c r="C35" s="29">
        <v>0</v>
      </c>
      <c r="D35" s="20">
        <v>0</v>
      </c>
      <c r="E35" s="20">
        <v>0</v>
      </c>
      <c r="F35" s="20">
        <v>0</v>
      </c>
      <c r="G35" s="20">
        <v>0</v>
      </c>
      <c r="H35" s="20">
        <v>0</v>
      </c>
      <c r="I35" s="20">
        <v>0</v>
      </c>
      <c r="J35" s="20">
        <v>0</v>
      </c>
      <c r="K35" s="20">
        <v>0</v>
      </c>
      <c r="L35" s="20">
        <v>0</v>
      </c>
      <c r="M35" s="20">
        <v>0</v>
      </c>
      <c r="N35" s="20">
        <v>0</v>
      </c>
      <c r="O35" s="20">
        <v>0</v>
      </c>
      <c r="P35" s="20"/>
      <c r="Q35" s="20">
        <v>0</v>
      </c>
      <c r="R35" s="20">
        <v>0</v>
      </c>
      <c r="S35" s="20">
        <v>0</v>
      </c>
      <c r="T35" s="20">
        <v>0</v>
      </c>
      <c r="U35" s="20">
        <v>-511</v>
      </c>
      <c r="V35" s="20">
        <v>598</v>
      </c>
      <c r="W35" s="20">
        <v>-482</v>
      </c>
      <c r="X35" s="20">
        <v>104</v>
      </c>
      <c r="Y35" s="20">
        <v>57</v>
      </c>
      <c r="Z35" s="20">
        <v>42</v>
      </c>
      <c r="AA35" s="20">
        <v>-271</v>
      </c>
      <c r="AB35" s="20">
        <v>-340</v>
      </c>
      <c r="AC35" s="20">
        <v>665</v>
      </c>
      <c r="AD35" s="20">
        <v>-83</v>
      </c>
      <c r="AE35" s="20">
        <v>0</v>
      </c>
      <c r="AF35" s="20">
        <v>0</v>
      </c>
      <c r="AH35" s="29">
        <v>0</v>
      </c>
      <c r="AI35" s="20">
        <v>0</v>
      </c>
      <c r="AJ35" s="20">
        <v>0</v>
      </c>
      <c r="AK35" s="20">
        <v>0</v>
      </c>
      <c r="AL35" s="20">
        <v>0</v>
      </c>
      <c r="AM35" s="20">
        <v>126</v>
      </c>
      <c r="AN35" s="20">
        <v>-611</v>
      </c>
      <c r="AO35" s="20">
        <v>0</v>
      </c>
      <c r="AQ35" s="20">
        <v>0</v>
      </c>
      <c r="AR35" s="20">
        <v>0</v>
      </c>
      <c r="AS35" s="20">
        <v>0</v>
      </c>
      <c r="AT35" s="20">
        <v>0</v>
      </c>
      <c r="AU35" s="20">
        <v>213</v>
      </c>
      <c r="AV35" s="20">
        <v>-512</v>
      </c>
      <c r="AW35" s="20">
        <v>572</v>
      </c>
      <c r="AY35" s="20">
        <v>0</v>
      </c>
      <c r="AZ35" s="20">
        <v>0</v>
      </c>
      <c r="BA35" s="20">
        <v>0</v>
      </c>
      <c r="BB35" s="20">
        <v>0</v>
      </c>
      <c r="BC35" s="20">
        <v>724</v>
      </c>
      <c r="BD35" s="20">
        <v>-569</v>
      </c>
      <c r="BE35" s="20">
        <v>-83</v>
      </c>
    </row>
    <row r="36" spans="2:58" ht="12" customHeight="1" x14ac:dyDescent="0.35">
      <c r="B36" s="4" t="s">
        <v>96</v>
      </c>
      <c r="C36" s="67">
        <v>26445</v>
      </c>
      <c r="D36" s="44">
        <v>26248</v>
      </c>
      <c r="E36" s="44">
        <v>17910</v>
      </c>
      <c r="F36" s="44">
        <v>19081</v>
      </c>
      <c r="G36" s="44">
        <v>16232</v>
      </c>
      <c r="H36" s="44">
        <v>16162</v>
      </c>
      <c r="I36" s="44">
        <v>17672</v>
      </c>
      <c r="J36" s="44">
        <v>26968</v>
      </c>
      <c r="K36" s="26">
        <v>26701</v>
      </c>
      <c r="L36" s="26">
        <v>29671</v>
      </c>
      <c r="M36" s="26">
        <v>27049</v>
      </c>
      <c r="N36" s="26">
        <v>20323.348000000002</v>
      </c>
      <c r="O36" s="26">
        <v>20843</v>
      </c>
      <c r="P36" s="26">
        <v>32924</v>
      </c>
      <c r="Q36" s="26">
        <v>27228</v>
      </c>
      <c r="R36" s="26">
        <v>31490</v>
      </c>
      <c r="S36" s="26">
        <v>19466</v>
      </c>
      <c r="T36" s="26">
        <v>13604</v>
      </c>
      <c r="U36" s="26">
        <v>17612</v>
      </c>
      <c r="V36" s="26">
        <v>13028</v>
      </c>
      <c r="W36" s="26">
        <v>10294</v>
      </c>
      <c r="X36" s="26">
        <v>8566</v>
      </c>
      <c r="Y36" s="26">
        <v>8226</v>
      </c>
      <c r="Z36" s="26">
        <v>6548</v>
      </c>
      <c r="AA36" s="26">
        <v>8179</v>
      </c>
      <c r="AB36" s="26">
        <v>5613</v>
      </c>
      <c r="AC36" s="26">
        <v>4085</v>
      </c>
      <c r="AD36" s="26">
        <v>3107</v>
      </c>
      <c r="AE36" s="26">
        <v>965</v>
      </c>
      <c r="AF36" s="26">
        <v>359</v>
      </c>
      <c r="AH36" s="67">
        <v>52692.436999999998</v>
      </c>
      <c r="AI36" s="44">
        <v>32394.652999999998</v>
      </c>
      <c r="AJ36" s="44">
        <v>56374</v>
      </c>
      <c r="AK36" s="44">
        <v>53767</v>
      </c>
      <c r="AL36" s="44">
        <v>33064</v>
      </c>
      <c r="AM36" s="44">
        <v>18859</v>
      </c>
      <c r="AN36" s="44">
        <v>13927</v>
      </c>
      <c r="AO36" s="44">
        <v>1324</v>
      </c>
      <c r="AQ36" s="44">
        <v>69386</v>
      </c>
      <c r="AR36" s="44">
        <v>101012</v>
      </c>
      <c r="AS36" s="44">
        <v>101139</v>
      </c>
      <c r="AT36" s="44">
        <v>91787</v>
      </c>
      <c r="AU36" s="44">
        <v>49479</v>
      </c>
      <c r="AV36" s="44">
        <v>28566</v>
      </c>
      <c r="AW36" s="44">
        <v>8504</v>
      </c>
      <c r="AY36" s="44">
        <v>51476</v>
      </c>
      <c r="AZ36" s="44">
        <v>83341</v>
      </c>
      <c r="BA36" s="44">
        <v>74038</v>
      </c>
      <c r="BB36" s="44">
        <v>64554</v>
      </c>
      <c r="BC36" s="44">
        <v>31868</v>
      </c>
      <c r="BD36" s="44">
        <v>20340</v>
      </c>
      <c r="BE36" s="44">
        <v>4429</v>
      </c>
    </row>
    <row r="37" spans="2:58" ht="12" customHeight="1" x14ac:dyDescent="0.35">
      <c r="B37" s="17"/>
      <c r="C37" s="28"/>
      <c r="D37" s="22"/>
      <c r="E37" s="22"/>
      <c r="F37" s="22"/>
      <c r="G37" s="22"/>
      <c r="H37" s="22"/>
      <c r="I37" s="22"/>
      <c r="J37" s="22"/>
      <c r="AH37" s="28"/>
      <c r="AI37" s="22"/>
      <c r="AJ37" s="22"/>
      <c r="AK37" s="22"/>
      <c r="AL37" s="22"/>
      <c r="AM37" s="22"/>
      <c r="AN37" s="22"/>
      <c r="AO37" s="22"/>
      <c r="AQ37" s="22"/>
      <c r="AR37" s="22"/>
      <c r="AS37" s="22"/>
      <c r="AT37" s="22"/>
      <c r="AU37" s="22"/>
      <c r="AV37" s="22"/>
      <c r="AW37" s="22"/>
    </row>
    <row r="38" spans="2:58" ht="12" customHeight="1" x14ac:dyDescent="0.35">
      <c r="B38" s="18" t="s">
        <v>97</v>
      </c>
      <c r="C38" s="29">
        <v>626</v>
      </c>
      <c r="D38" s="20">
        <v>703.5</v>
      </c>
      <c r="E38" s="20">
        <v>667</v>
      </c>
      <c r="F38" s="20">
        <v>687.9</v>
      </c>
      <c r="G38" s="20">
        <v>710.6</v>
      </c>
      <c r="H38" s="20">
        <v>719.9</v>
      </c>
      <c r="I38" s="20">
        <v>630.6</v>
      </c>
      <c r="J38" s="20">
        <v>697</v>
      </c>
      <c r="K38" s="20">
        <v>683</v>
      </c>
      <c r="L38" s="20">
        <v>637</v>
      </c>
      <c r="M38" s="20">
        <v>721</v>
      </c>
      <c r="N38" s="20">
        <v>727</v>
      </c>
      <c r="O38" s="20">
        <v>707</v>
      </c>
      <c r="P38" s="20">
        <v>717</v>
      </c>
      <c r="Q38" s="20">
        <v>740</v>
      </c>
      <c r="R38" s="20">
        <v>700</v>
      </c>
      <c r="S38" s="20">
        <v>659</v>
      </c>
      <c r="T38" s="20">
        <v>716</v>
      </c>
      <c r="U38" s="20">
        <v>720</v>
      </c>
      <c r="V38" s="20">
        <v>696</v>
      </c>
      <c r="W38" s="20">
        <v>556</v>
      </c>
      <c r="X38" s="20">
        <v>478</v>
      </c>
      <c r="Y38" s="20">
        <v>395</v>
      </c>
      <c r="Z38" s="20">
        <v>271</v>
      </c>
      <c r="AA38" s="20">
        <v>264</v>
      </c>
      <c r="AB38" s="20">
        <v>268</v>
      </c>
      <c r="AC38" s="20">
        <v>218</v>
      </c>
      <c r="AD38" s="20">
        <v>136</v>
      </c>
      <c r="AE38" s="20">
        <v>75</v>
      </c>
      <c r="AF38" s="20">
        <v>33</v>
      </c>
      <c r="AH38" s="29">
        <v>1329.5</v>
      </c>
      <c r="AI38" s="45">
        <v>1430.6</v>
      </c>
      <c r="AJ38" s="45">
        <v>1320</v>
      </c>
      <c r="AK38" s="45">
        <v>1424</v>
      </c>
      <c r="AL38" s="45">
        <v>1375</v>
      </c>
      <c r="AM38" s="45">
        <v>1034</v>
      </c>
      <c r="AN38" s="45">
        <v>532</v>
      </c>
      <c r="AO38" s="45">
        <v>108</v>
      </c>
      <c r="AQ38" s="45">
        <v>2787</v>
      </c>
      <c r="AR38" s="45">
        <v>2647.7</v>
      </c>
      <c r="AS38" s="45">
        <v>2872</v>
      </c>
      <c r="AT38" s="45">
        <v>2814</v>
      </c>
      <c r="AU38" s="45">
        <v>2450</v>
      </c>
      <c r="AV38" s="45">
        <v>1198</v>
      </c>
      <c r="AW38" s="45">
        <v>465</v>
      </c>
      <c r="AY38" s="45">
        <v>2118.4</v>
      </c>
      <c r="AZ38" s="45">
        <v>2017</v>
      </c>
      <c r="BA38" s="45">
        <v>2151.5448611111105</v>
      </c>
      <c r="BB38" s="45">
        <v>2075</v>
      </c>
      <c r="BC38" s="45">
        <v>1730</v>
      </c>
      <c r="BD38" s="45">
        <v>803</v>
      </c>
      <c r="BE38" s="45">
        <v>246</v>
      </c>
    </row>
    <row r="39" spans="2:58" ht="12" customHeight="1" x14ac:dyDescent="0.35">
      <c r="B39" s="5" t="s">
        <v>98</v>
      </c>
      <c r="C39" s="9">
        <v>42243</v>
      </c>
      <c r="D39" s="8">
        <v>37311</v>
      </c>
      <c r="E39" s="8">
        <v>26851</v>
      </c>
      <c r="F39" s="8">
        <v>27740</v>
      </c>
      <c r="G39" s="8">
        <v>22843</v>
      </c>
      <c r="H39" s="8">
        <v>22449</v>
      </c>
      <c r="I39" s="8">
        <v>28027</v>
      </c>
      <c r="J39" s="8">
        <v>38673</v>
      </c>
      <c r="K39" s="8">
        <v>39093</v>
      </c>
      <c r="L39" s="8">
        <v>46593</v>
      </c>
      <c r="M39" s="8">
        <v>37537</v>
      </c>
      <c r="N39" s="8">
        <v>27938</v>
      </c>
      <c r="O39" s="8">
        <v>29482</v>
      </c>
      <c r="P39" s="8">
        <v>45911</v>
      </c>
      <c r="Q39" s="8">
        <v>36812</v>
      </c>
      <c r="R39" s="8">
        <v>44990</v>
      </c>
      <c r="S39" s="8">
        <v>29558</v>
      </c>
      <c r="T39" s="8">
        <v>18991</v>
      </c>
      <c r="U39" s="8">
        <v>24640</v>
      </c>
      <c r="V39" s="8">
        <v>18725</v>
      </c>
      <c r="W39" s="8">
        <v>18499</v>
      </c>
      <c r="X39" s="8">
        <v>17924</v>
      </c>
      <c r="Y39" s="8">
        <v>20840</v>
      </c>
      <c r="Z39" s="8">
        <v>24182</v>
      </c>
      <c r="AA39" s="8">
        <v>30983</v>
      </c>
      <c r="AB39" s="8">
        <v>20932</v>
      </c>
      <c r="AC39" s="8">
        <v>18715</v>
      </c>
      <c r="AD39" s="8">
        <v>22802</v>
      </c>
      <c r="AE39" s="8">
        <v>12905</v>
      </c>
      <c r="AF39" s="8">
        <v>10875</v>
      </c>
      <c r="AH39" s="9">
        <v>39633.273411056791</v>
      </c>
      <c r="AI39" s="8">
        <v>22645</v>
      </c>
      <c r="AJ39" s="8">
        <v>42712</v>
      </c>
      <c r="AK39" s="8">
        <v>37763</v>
      </c>
      <c r="AL39" s="8">
        <v>24053</v>
      </c>
      <c r="AM39" s="8">
        <v>18233</v>
      </c>
      <c r="AN39" s="8">
        <v>25918</v>
      </c>
      <c r="AO39" s="8">
        <v>12255</v>
      </c>
      <c r="AQ39" s="8">
        <v>24897</v>
      </c>
      <c r="AR39" s="8">
        <v>38151</v>
      </c>
      <c r="AS39" s="8">
        <v>35214</v>
      </c>
      <c r="AT39" s="8">
        <v>32614</v>
      </c>
      <c r="AU39" s="8">
        <v>20195</v>
      </c>
      <c r="AV39" s="8">
        <v>23851</v>
      </c>
      <c r="AW39" s="8">
        <v>18300</v>
      </c>
      <c r="AY39" s="8">
        <v>24299</v>
      </c>
      <c r="AZ39" s="8">
        <v>41315</v>
      </c>
      <c r="BA39" s="8">
        <v>34412</v>
      </c>
      <c r="BB39" s="8">
        <v>31117</v>
      </c>
      <c r="BC39" s="8">
        <v>18419</v>
      </c>
      <c r="BD39" s="8">
        <v>25333</v>
      </c>
      <c r="BE39" s="8">
        <v>17970</v>
      </c>
    </row>
    <row r="40" spans="2:58" x14ac:dyDescent="0.35">
      <c r="B40" s="4"/>
      <c r="C40" s="54"/>
      <c r="D40" s="66"/>
      <c r="E40" s="66"/>
      <c r="F40" s="66"/>
      <c r="G40" s="66"/>
      <c r="H40" s="66"/>
      <c r="I40" s="66"/>
      <c r="J40" s="66"/>
      <c r="K40" s="66"/>
      <c r="L40" s="66"/>
      <c r="M40" s="66"/>
      <c r="N40" s="66"/>
      <c r="O40" s="66"/>
      <c r="P40" s="66"/>
      <c r="Q40" s="54"/>
      <c r="R40" s="54"/>
      <c r="S40" s="54"/>
      <c r="T40" s="54"/>
      <c r="U40" s="54"/>
      <c r="V40" s="54"/>
      <c r="W40" s="54"/>
      <c r="X40" s="54"/>
      <c r="Y40" s="54"/>
      <c r="Z40" s="54"/>
      <c r="AA40" s="54"/>
      <c r="AB40" s="54"/>
      <c r="AC40" s="54"/>
      <c r="AD40" s="54"/>
      <c r="AE40" s="54"/>
      <c r="AF40" s="54"/>
      <c r="AH40" s="54"/>
      <c r="AQ40" s="54"/>
      <c r="AR40" s="54"/>
      <c r="AS40" s="54"/>
      <c r="AT40" s="54"/>
      <c r="AU40" s="54"/>
      <c r="AV40" s="54"/>
      <c r="AW40" s="54"/>
    </row>
    <row r="41" spans="2:58" x14ac:dyDescent="0.35">
      <c r="B41" s="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H41" s="54"/>
      <c r="AQ41" s="54"/>
      <c r="AR41" s="54"/>
      <c r="AS41" s="54"/>
      <c r="AT41" s="54"/>
      <c r="AU41" s="54"/>
      <c r="AV41" s="54"/>
      <c r="AW41" s="54"/>
    </row>
    <row r="42" spans="2:58" x14ac:dyDescent="0.35">
      <c r="B42" s="1" t="s">
        <v>101</v>
      </c>
    </row>
    <row r="43" spans="2:58" x14ac:dyDescent="0.35">
      <c r="B43" s="24" t="s">
        <v>53</v>
      </c>
      <c r="C43" s="25" t="s">
        <v>162</v>
      </c>
      <c r="D43" s="25" t="s">
        <v>152</v>
      </c>
      <c r="E43" s="25" t="s">
        <v>151</v>
      </c>
      <c r="F43" s="25" t="s">
        <v>143</v>
      </c>
      <c r="G43" s="25" t="s">
        <v>54</v>
      </c>
      <c r="H43" s="25" t="s">
        <v>55</v>
      </c>
      <c r="I43" s="25" t="s">
        <v>56</v>
      </c>
      <c r="J43" s="25" t="s">
        <v>57</v>
      </c>
      <c r="K43" s="25" t="s">
        <v>58</v>
      </c>
      <c r="L43" s="25" t="s">
        <v>59</v>
      </c>
      <c r="M43" s="25" t="s">
        <v>60</v>
      </c>
      <c r="N43" s="25" t="s">
        <v>61</v>
      </c>
      <c r="O43" s="25" t="s">
        <v>62</v>
      </c>
      <c r="P43" s="25" t="s">
        <v>63</v>
      </c>
      <c r="Q43" s="25" t="s">
        <v>64</v>
      </c>
      <c r="R43" s="25" t="s">
        <v>65</v>
      </c>
      <c r="S43" s="25" t="s">
        <v>66</v>
      </c>
      <c r="T43" s="25" t="s">
        <v>67</v>
      </c>
      <c r="U43" s="25" t="s">
        <v>68</v>
      </c>
      <c r="V43" s="25" t="s">
        <v>69</v>
      </c>
      <c r="W43" s="25" t="s">
        <v>70</v>
      </c>
      <c r="X43" s="25" t="s">
        <v>71</v>
      </c>
      <c r="Y43" s="25" t="s">
        <v>72</v>
      </c>
      <c r="Z43" s="25" t="s">
        <v>73</v>
      </c>
      <c r="AA43" s="25" t="s">
        <v>74</v>
      </c>
      <c r="AB43" s="25" t="s">
        <v>75</v>
      </c>
      <c r="AC43" s="25" t="s">
        <v>76</v>
      </c>
      <c r="AD43" s="25" t="s">
        <v>77</v>
      </c>
      <c r="AE43" s="25" t="s">
        <v>78</v>
      </c>
      <c r="AF43" s="25" t="s">
        <v>79</v>
      </c>
      <c r="AH43" s="25" t="s">
        <v>163</v>
      </c>
      <c r="AI43" s="25" t="s">
        <v>80</v>
      </c>
      <c r="AJ43" s="25" t="s">
        <v>81</v>
      </c>
      <c r="AK43" s="25" t="s">
        <v>82</v>
      </c>
      <c r="AL43" s="25" t="s">
        <v>83</v>
      </c>
      <c r="AM43" s="25" t="s">
        <v>84</v>
      </c>
      <c r="AN43" s="25" t="s">
        <v>85</v>
      </c>
      <c r="AO43" s="25" t="s">
        <v>86</v>
      </c>
      <c r="AQ43" s="25">
        <v>2025</v>
      </c>
      <c r="AR43" s="25">
        <v>2024</v>
      </c>
      <c r="AS43" s="25">
        <v>2023</v>
      </c>
      <c r="AT43" s="25">
        <v>2022</v>
      </c>
      <c r="AU43" s="25">
        <v>2021</v>
      </c>
      <c r="AV43" s="25">
        <v>2020</v>
      </c>
      <c r="AW43" s="25">
        <v>2019</v>
      </c>
      <c r="AY43" s="25" t="s">
        <v>142</v>
      </c>
      <c r="AZ43" s="25" t="s">
        <v>87</v>
      </c>
      <c r="BA43" s="25" t="s">
        <v>88</v>
      </c>
      <c r="BB43" s="25" t="s">
        <v>89</v>
      </c>
      <c r="BC43" s="25" t="s">
        <v>90</v>
      </c>
      <c r="BD43" s="25" t="s">
        <v>91</v>
      </c>
      <c r="BE43" s="25" t="s">
        <v>92</v>
      </c>
      <c r="BF43" s="25" t="s">
        <v>102</v>
      </c>
    </row>
    <row r="44" spans="2:58" ht="0.75" customHeight="1" x14ac:dyDescent="0.35">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H44" s="3"/>
      <c r="AI44" s="3"/>
      <c r="AJ44" s="3"/>
      <c r="AK44" s="3"/>
      <c r="AL44" s="3"/>
      <c r="AM44" s="3"/>
      <c r="AN44" s="3"/>
      <c r="AO44" s="3"/>
      <c r="AQ44" s="3"/>
      <c r="AR44" s="3"/>
      <c r="AS44" s="3"/>
      <c r="AT44" s="3"/>
      <c r="AU44" s="3"/>
      <c r="AV44" s="3"/>
      <c r="AW44" s="3"/>
      <c r="AY44" s="3"/>
      <c r="AZ44" s="3"/>
      <c r="BA44" s="3"/>
      <c r="BB44" s="3"/>
      <c r="BC44" s="3"/>
      <c r="BD44" s="3"/>
      <c r="BE44" s="3"/>
    </row>
    <row r="45" spans="2:58" s="36" customFormat="1" ht="13.5" customHeight="1" x14ac:dyDescent="0.3">
      <c r="B45" s="17" t="s">
        <v>103</v>
      </c>
      <c r="C45" s="30"/>
      <c r="D45" s="38">
        <v>14195</v>
      </c>
      <c r="E45" s="38">
        <v>14012</v>
      </c>
      <c r="F45" s="38">
        <v>13384</v>
      </c>
      <c r="G45" s="38">
        <v>13497</v>
      </c>
      <c r="H45" s="38">
        <v>13199</v>
      </c>
      <c r="I45" s="38">
        <v>14470</v>
      </c>
      <c r="J45" s="38">
        <v>13712</v>
      </c>
      <c r="K45" s="38">
        <v>13498</v>
      </c>
      <c r="L45" s="38">
        <v>13114</v>
      </c>
      <c r="M45" s="38">
        <v>13114</v>
      </c>
      <c r="N45" s="38">
        <v>13190</v>
      </c>
      <c r="O45" s="38">
        <v>12615</v>
      </c>
      <c r="P45" s="38">
        <v>11359</v>
      </c>
      <c r="Q45" s="38">
        <v>13549</v>
      </c>
      <c r="R45" s="38">
        <v>11988</v>
      </c>
      <c r="S45" s="38">
        <v>12539</v>
      </c>
      <c r="T45" s="38">
        <v>10502</v>
      </c>
      <c r="U45" s="38">
        <v>13327</v>
      </c>
      <c r="V45" s="38">
        <v>12265</v>
      </c>
      <c r="W45" s="38">
        <v>12502</v>
      </c>
      <c r="X45" s="38">
        <v>11127</v>
      </c>
      <c r="Y45" s="38">
        <v>10693</v>
      </c>
      <c r="Z45" s="38">
        <v>9753</v>
      </c>
      <c r="AA45" s="38">
        <v>8493</v>
      </c>
      <c r="AB45" s="38">
        <v>8253</v>
      </c>
      <c r="AC45" s="38">
        <v>8512</v>
      </c>
      <c r="AD45" s="38">
        <v>7563</v>
      </c>
      <c r="AE45" s="38">
        <v>6875</v>
      </c>
      <c r="AF45" s="38">
        <v>6962</v>
      </c>
      <c r="AH45" s="30"/>
      <c r="AI45" s="38">
        <v>26695</v>
      </c>
      <c r="AJ45" s="38">
        <v>26612</v>
      </c>
      <c r="AK45" s="38">
        <v>23975</v>
      </c>
      <c r="AL45" s="38">
        <v>23038</v>
      </c>
      <c r="AM45" s="38">
        <v>23629</v>
      </c>
      <c r="AN45" s="38">
        <v>16746</v>
      </c>
      <c r="AO45" s="38">
        <v>13837</v>
      </c>
      <c r="AQ45" s="38">
        <v>54090</v>
      </c>
      <c r="AR45" s="38">
        <v>54794</v>
      </c>
      <c r="AS45" s="38">
        <v>50237</v>
      </c>
      <c r="AT45" s="38">
        <v>48575</v>
      </c>
      <c r="AU45" s="38">
        <v>49212</v>
      </c>
      <c r="AV45" s="38">
        <v>37193</v>
      </c>
      <c r="AW45" s="38">
        <v>29913</v>
      </c>
      <c r="AY45" s="38">
        <v>40080</v>
      </c>
      <c r="AZ45" s="38">
        <v>40324</v>
      </c>
      <c r="BA45" s="38">
        <v>37171</v>
      </c>
      <c r="BB45" s="38">
        <v>35026</v>
      </c>
      <c r="BC45" s="38">
        <v>35894</v>
      </c>
      <c r="BD45" s="38">
        <v>26499</v>
      </c>
      <c r="BE45" s="38">
        <v>21401</v>
      </c>
    </row>
    <row r="46" spans="2:58" s="36" customFormat="1" ht="12" x14ac:dyDescent="0.3">
      <c r="B46" s="17" t="s">
        <v>104</v>
      </c>
      <c r="C46" s="30"/>
      <c r="D46" s="38">
        <v>0</v>
      </c>
      <c r="E46" s="38">
        <v>0</v>
      </c>
      <c r="F46" s="38">
        <v>0</v>
      </c>
      <c r="G46" s="38">
        <v>0</v>
      </c>
      <c r="H46" s="38">
        <v>0</v>
      </c>
      <c r="I46" s="38">
        <v>0</v>
      </c>
      <c r="J46" s="38">
        <v>0</v>
      </c>
      <c r="K46" s="38">
        <v>0</v>
      </c>
      <c r="L46" s="38">
        <v>0</v>
      </c>
      <c r="M46" s="38">
        <v>0</v>
      </c>
      <c r="N46" s="38">
        <v>0</v>
      </c>
      <c r="O46" s="38">
        <v>0</v>
      </c>
      <c r="P46" s="38">
        <v>0</v>
      </c>
      <c r="Q46" s="22">
        <v>0</v>
      </c>
      <c r="R46" s="22">
        <v>0</v>
      </c>
      <c r="S46" s="22">
        <v>144</v>
      </c>
      <c r="T46" s="22">
        <v>142</v>
      </c>
      <c r="U46" s="22">
        <v>149</v>
      </c>
      <c r="V46" s="22">
        <v>152</v>
      </c>
      <c r="W46" s="22">
        <v>146</v>
      </c>
      <c r="X46" s="22">
        <v>134</v>
      </c>
      <c r="Y46" s="22">
        <v>125</v>
      </c>
      <c r="Z46" s="22">
        <v>113</v>
      </c>
      <c r="AA46" s="22">
        <v>108</v>
      </c>
      <c r="AB46" s="22">
        <v>108</v>
      </c>
      <c r="AC46" s="22">
        <v>124</v>
      </c>
      <c r="AD46" s="22">
        <v>172</v>
      </c>
      <c r="AE46" s="22">
        <v>0</v>
      </c>
      <c r="AF46" s="22">
        <v>0</v>
      </c>
      <c r="AH46" s="30"/>
      <c r="AI46" s="22">
        <v>0</v>
      </c>
      <c r="AJ46" s="22">
        <v>0</v>
      </c>
      <c r="AK46" s="22">
        <v>0</v>
      </c>
      <c r="AL46" s="22">
        <v>287</v>
      </c>
      <c r="AM46" s="22">
        <v>281</v>
      </c>
      <c r="AN46" s="22">
        <v>215</v>
      </c>
      <c r="AO46" s="22">
        <v>0</v>
      </c>
      <c r="AQ46" s="22">
        <v>0</v>
      </c>
      <c r="AR46" s="22">
        <v>0</v>
      </c>
      <c r="AS46" s="22">
        <v>0</v>
      </c>
      <c r="AT46" s="22">
        <v>0</v>
      </c>
      <c r="AU46" s="22">
        <v>582</v>
      </c>
      <c r="AV46" s="22">
        <v>453</v>
      </c>
      <c r="AW46" s="22">
        <v>445</v>
      </c>
      <c r="AY46" s="22">
        <v>0</v>
      </c>
      <c r="AZ46" s="22">
        <v>0</v>
      </c>
      <c r="BA46" s="22">
        <v>0</v>
      </c>
      <c r="BB46" s="22">
        <v>0</v>
      </c>
      <c r="BC46" s="22">
        <v>433</v>
      </c>
      <c r="BD46" s="22">
        <v>328</v>
      </c>
      <c r="BE46" s="22">
        <v>371</v>
      </c>
    </row>
    <row r="47" spans="2:58" s="36" customFormat="1" ht="12" x14ac:dyDescent="0.3">
      <c r="B47" s="17" t="s">
        <v>105</v>
      </c>
      <c r="C47" s="30"/>
      <c r="D47" s="38">
        <v>0</v>
      </c>
      <c r="E47" s="38">
        <v>0</v>
      </c>
      <c r="F47" s="38">
        <v>0</v>
      </c>
      <c r="G47" s="38">
        <v>0</v>
      </c>
      <c r="H47" s="38">
        <v>0</v>
      </c>
      <c r="I47" s="38">
        <v>0</v>
      </c>
      <c r="J47" s="38">
        <v>0</v>
      </c>
      <c r="K47" s="38">
        <v>0</v>
      </c>
      <c r="L47" s="38">
        <v>0</v>
      </c>
      <c r="M47" s="38">
        <v>0</v>
      </c>
      <c r="N47" s="38">
        <v>0</v>
      </c>
      <c r="O47" s="38">
        <v>0</v>
      </c>
      <c r="P47" s="38">
        <v>0</v>
      </c>
      <c r="Q47" s="22">
        <v>0</v>
      </c>
      <c r="R47" s="22">
        <v>0</v>
      </c>
      <c r="S47" s="22">
        <v>0</v>
      </c>
      <c r="T47" s="22">
        <v>0</v>
      </c>
      <c r="U47" s="22">
        <v>0</v>
      </c>
      <c r="V47" s="22">
        <v>0</v>
      </c>
      <c r="W47" s="22">
        <v>0</v>
      </c>
      <c r="X47" s="22">
        <v>0</v>
      </c>
      <c r="Y47" s="22">
        <v>0</v>
      </c>
      <c r="Z47" s="22">
        <v>0</v>
      </c>
      <c r="AA47" s="22">
        <v>0</v>
      </c>
      <c r="AB47" s="22">
        <v>0</v>
      </c>
      <c r="AC47" s="22">
        <v>285</v>
      </c>
      <c r="AD47" s="22">
        <v>0</v>
      </c>
      <c r="AE47" s="22">
        <v>0</v>
      </c>
      <c r="AF47" s="22">
        <v>0</v>
      </c>
      <c r="AH47" s="30"/>
      <c r="AI47" s="22">
        <v>0</v>
      </c>
      <c r="AJ47" s="22">
        <v>0</v>
      </c>
      <c r="AK47" s="22">
        <v>0</v>
      </c>
      <c r="AL47" s="22">
        <v>0</v>
      </c>
      <c r="AM47" s="22">
        <v>0</v>
      </c>
      <c r="AN47" s="22">
        <v>0</v>
      </c>
      <c r="AO47" s="22">
        <v>0</v>
      </c>
      <c r="AQ47" s="22">
        <v>0</v>
      </c>
      <c r="AR47" s="22">
        <v>0</v>
      </c>
      <c r="AS47" s="22">
        <v>0</v>
      </c>
      <c r="AT47" s="22">
        <v>0</v>
      </c>
      <c r="AU47" s="22"/>
      <c r="AV47" s="22">
        <v>0</v>
      </c>
      <c r="AW47" s="22">
        <v>285</v>
      </c>
      <c r="AY47" s="22">
        <v>0</v>
      </c>
      <c r="AZ47" s="22">
        <v>0</v>
      </c>
      <c r="BA47" s="22">
        <v>0</v>
      </c>
      <c r="BB47" s="22">
        <v>0</v>
      </c>
      <c r="BC47" s="22">
        <v>0</v>
      </c>
      <c r="BD47" s="22">
        <v>0</v>
      </c>
      <c r="BE47" s="22">
        <v>0</v>
      </c>
    </row>
    <row r="48" spans="2:58" s="36" customFormat="1" ht="12" x14ac:dyDescent="0.3">
      <c r="B48" s="18" t="s">
        <v>106</v>
      </c>
      <c r="C48" s="31"/>
      <c r="D48" s="39">
        <v>0</v>
      </c>
      <c r="E48" s="39">
        <v>0</v>
      </c>
      <c r="F48" s="39">
        <v>0</v>
      </c>
      <c r="G48" s="39">
        <v>0</v>
      </c>
      <c r="H48" s="39">
        <v>0</v>
      </c>
      <c r="I48" s="39">
        <v>0</v>
      </c>
      <c r="J48" s="39">
        <v>0</v>
      </c>
      <c r="K48" s="39">
        <v>0</v>
      </c>
      <c r="L48" s="39">
        <v>0</v>
      </c>
      <c r="M48" s="39">
        <v>0</v>
      </c>
      <c r="N48" s="39">
        <v>0</v>
      </c>
      <c r="O48" s="39">
        <v>0</v>
      </c>
      <c r="P48" s="39">
        <v>0</v>
      </c>
      <c r="Q48" s="20">
        <v>0</v>
      </c>
      <c r="R48" s="20">
        <v>0</v>
      </c>
      <c r="S48" s="20">
        <v>0</v>
      </c>
      <c r="T48" s="20">
        <v>0</v>
      </c>
      <c r="U48" s="20">
        <v>-250</v>
      </c>
      <c r="V48" s="20">
        <v>-219</v>
      </c>
      <c r="W48" s="20">
        <v>-1120</v>
      </c>
      <c r="X48" s="20">
        <v>-913</v>
      </c>
      <c r="Y48" s="20">
        <v>-630</v>
      </c>
      <c r="Z48" s="20">
        <v>-590</v>
      </c>
      <c r="AA48" s="20">
        <v>-140</v>
      </c>
      <c r="AB48" s="20">
        <v>-31</v>
      </c>
      <c r="AC48" s="20">
        <v>-155</v>
      </c>
      <c r="AD48" s="20">
        <v>-647</v>
      </c>
      <c r="AE48" s="20">
        <v>-369</v>
      </c>
      <c r="AF48" s="20">
        <v>-553</v>
      </c>
      <c r="AH48" s="31"/>
      <c r="AI48" s="20">
        <v>0</v>
      </c>
      <c r="AJ48" s="20">
        <v>0</v>
      </c>
      <c r="AK48" s="20">
        <v>0</v>
      </c>
      <c r="AL48" s="20">
        <v>0</v>
      </c>
      <c r="AM48" s="20">
        <v>-2033</v>
      </c>
      <c r="AN48" s="20">
        <v>-171</v>
      </c>
      <c r="AO48" s="20">
        <v>-922</v>
      </c>
      <c r="AQ48" s="20">
        <v>0</v>
      </c>
      <c r="AR48" s="20">
        <v>0</v>
      </c>
      <c r="AS48" s="20">
        <v>0</v>
      </c>
      <c r="AT48" s="20">
        <v>0</v>
      </c>
      <c r="AU48" s="20">
        <v>-2500</v>
      </c>
      <c r="AV48" s="20">
        <v>-1391</v>
      </c>
      <c r="AW48" s="20">
        <v>-1724</v>
      </c>
      <c r="AY48" s="20">
        <v>0</v>
      </c>
      <c r="AZ48" s="20">
        <v>0</v>
      </c>
      <c r="BA48" s="20">
        <v>0</v>
      </c>
      <c r="BB48" s="20">
        <v>0</v>
      </c>
      <c r="BC48" s="20">
        <v>-2250</v>
      </c>
      <c r="BD48" s="20">
        <v>-761</v>
      </c>
      <c r="BE48" s="20">
        <v>-1569</v>
      </c>
    </row>
    <row r="49" spans="2:57" s="36" customFormat="1" ht="12" x14ac:dyDescent="0.3">
      <c r="B49" s="4" t="s">
        <v>107</v>
      </c>
      <c r="C49" s="32"/>
      <c r="D49" s="41">
        <v>14195</v>
      </c>
      <c r="E49" s="41">
        <v>14012</v>
      </c>
      <c r="F49" s="41">
        <v>13384</v>
      </c>
      <c r="G49" s="41">
        <v>13497</v>
      </c>
      <c r="H49" s="41">
        <v>13199</v>
      </c>
      <c r="I49" s="41">
        <v>14470</v>
      </c>
      <c r="J49" s="41">
        <v>13712</v>
      </c>
      <c r="K49" s="41">
        <v>13498</v>
      </c>
      <c r="L49" s="41">
        <v>13114</v>
      </c>
      <c r="M49" s="41">
        <v>13114</v>
      </c>
      <c r="N49" s="41">
        <v>13190</v>
      </c>
      <c r="O49" s="41">
        <v>12615</v>
      </c>
      <c r="P49" s="41">
        <v>11359</v>
      </c>
      <c r="Q49" s="41">
        <v>13549</v>
      </c>
      <c r="R49" s="41">
        <v>11988</v>
      </c>
      <c r="S49" s="41">
        <v>12684</v>
      </c>
      <c r="T49" s="41">
        <v>10645</v>
      </c>
      <c r="U49" s="41">
        <v>13226</v>
      </c>
      <c r="V49" s="41">
        <v>12198</v>
      </c>
      <c r="W49" s="41">
        <v>11528</v>
      </c>
      <c r="X49" s="41">
        <v>10348</v>
      </c>
      <c r="Y49" s="41">
        <v>10189</v>
      </c>
      <c r="Z49" s="41">
        <v>9276</v>
      </c>
      <c r="AA49" s="41">
        <v>8461</v>
      </c>
      <c r="AB49" s="41">
        <v>8329</v>
      </c>
      <c r="AC49" s="41">
        <v>8766</v>
      </c>
      <c r="AD49" s="41">
        <v>7088</v>
      </c>
      <c r="AE49" s="41">
        <v>6506</v>
      </c>
      <c r="AF49" s="41">
        <v>6409</v>
      </c>
      <c r="AH49" s="32"/>
      <c r="AI49" s="41">
        <v>26695</v>
      </c>
      <c r="AJ49" s="41">
        <v>26612</v>
      </c>
      <c r="AK49" s="41">
        <v>23975</v>
      </c>
      <c r="AL49" s="41">
        <v>23325</v>
      </c>
      <c r="AM49" s="41">
        <v>21877</v>
      </c>
      <c r="AN49" s="41">
        <v>16790</v>
      </c>
      <c r="AO49" s="41">
        <v>12915</v>
      </c>
      <c r="AQ49" s="41">
        <v>54090</v>
      </c>
      <c r="AR49" s="41">
        <v>54794</v>
      </c>
      <c r="AS49" s="41">
        <v>50237</v>
      </c>
      <c r="AT49" s="41">
        <v>48576</v>
      </c>
      <c r="AU49" s="41">
        <v>47295</v>
      </c>
      <c r="AV49" s="41">
        <v>36255</v>
      </c>
      <c r="AW49" s="41">
        <v>28919</v>
      </c>
      <c r="AY49" s="41">
        <v>40080</v>
      </c>
      <c r="AZ49" s="41">
        <v>40324</v>
      </c>
      <c r="BA49" s="41">
        <v>37171</v>
      </c>
      <c r="BB49" s="41">
        <v>35026</v>
      </c>
      <c r="BC49" s="41">
        <v>34078</v>
      </c>
      <c r="BD49" s="41">
        <v>26066</v>
      </c>
      <c r="BE49" s="41">
        <v>20203</v>
      </c>
    </row>
    <row r="50" spans="2:57" s="37" customFormat="1" ht="9.75" customHeight="1" x14ac:dyDescent="0.3">
      <c r="C50" s="30"/>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H50" s="30"/>
      <c r="AI50" s="38"/>
      <c r="AJ50" s="38"/>
      <c r="AK50" s="38"/>
      <c r="AL50" s="38"/>
      <c r="AM50" s="38"/>
      <c r="AN50" s="38"/>
      <c r="AO50" s="38"/>
      <c r="AQ50" s="38"/>
      <c r="AR50" s="38"/>
      <c r="AS50" s="38"/>
      <c r="AT50" s="38"/>
      <c r="AU50" s="38"/>
      <c r="AV50" s="38"/>
      <c r="AW50" s="38"/>
      <c r="AY50" s="38"/>
      <c r="AZ50" s="38"/>
      <c r="BA50" s="38"/>
      <c r="BB50" s="38"/>
      <c r="BC50" s="38"/>
      <c r="BD50" s="38"/>
      <c r="BE50" s="38"/>
    </row>
    <row r="51" spans="2:57" s="36" customFormat="1" ht="12" x14ac:dyDescent="0.3">
      <c r="B51" s="18" t="s">
        <v>108</v>
      </c>
      <c r="C51" s="29"/>
      <c r="D51" s="20">
        <v>1493</v>
      </c>
      <c r="E51" s="20">
        <v>1472</v>
      </c>
      <c r="F51" s="20">
        <v>1472</v>
      </c>
      <c r="G51" s="20">
        <v>1456</v>
      </c>
      <c r="H51" s="20">
        <v>1440</v>
      </c>
      <c r="I51" s="20">
        <v>1472</v>
      </c>
      <c r="J51" s="20">
        <v>1472</v>
      </c>
      <c r="K51" s="53">
        <v>1456</v>
      </c>
      <c r="L51" s="53">
        <v>1456</v>
      </c>
      <c r="M51" s="53">
        <v>1472</v>
      </c>
      <c r="N51" s="53">
        <v>1472</v>
      </c>
      <c r="O51" s="53">
        <v>1456</v>
      </c>
      <c r="P51" s="53">
        <v>1440</v>
      </c>
      <c r="Q51" s="39">
        <v>1472</v>
      </c>
      <c r="R51" s="39">
        <v>1472</v>
      </c>
      <c r="S51" s="39">
        <v>1456</v>
      </c>
      <c r="T51" s="39">
        <v>1440</v>
      </c>
      <c r="U51" s="39">
        <v>1542</v>
      </c>
      <c r="V51" s="39">
        <v>1564</v>
      </c>
      <c r="W51" s="39">
        <v>1492</v>
      </c>
      <c r="X51" s="39">
        <v>1345</v>
      </c>
      <c r="Y51" s="39">
        <v>1275</v>
      </c>
      <c r="Z51" s="39">
        <v>1161</v>
      </c>
      <c r="AA51" s="39">
        <v>1092</v>
      </c>
      <c r="AB51" s="39">
        <v>1092</v>
      </c>
      <c r="AC51" s="39">
        <v>1104</v>
      </c>
      <c r="AD51" s="39">
        <v>993</v>
      </c>
      <c r="AE51" s="39">
        <v>910</v>
      </c>
      <c r="AF51" s="39">
        <v>890</v>
      </c>
      <c r="AH51" s="29"/>
      <c r="AI51" s="39">
        <v>2896</v>
      </c>
      <c r="AJ51" s="39">
        <v>2912</v>
      </c>
      <c r="AK51" s="39">
        <v>2896</v>
      </c>
      <c r="AL51" s="39">
        <v>2896</v>
      </c>
      <c r="AM51" s="39">
        <v>2837</v>
      </c>
      <c r="AN51" s="39">
        <v>2184</v>
      </c>
      <c r="AO51" s="39">
        <v>1800</v>
      </c>
      <c r="AQ51" s="39">
        <v>5840</v>
      </c>
      <c r="AR51" s="39">
        <v>5856</v>
      </c>
      <c r="AS51" s="39">
        <v>5840</v>
      </c>
      <c r="AT51" s="39">
        <v>5840</v>
      </c>
      <c r="AU51" s="39">
        <v>5943</v>
      </c>
      <c r="AV51" s="39">
        <v>4620</v>
      </c>
      <c r="AW51" s="39">
        <v>3897</v>
      </c>
      <c r="AY51" s="39">
        <v>4368</v>
      </c>
      <c r="AZ51" s="39">
        <v>4384</v>
      </c>
      <c r="BA51" s="39">
        <v>4368</v>
      </c>
      <c r="BB51" s="39">
        <v>4368</v>
      </c>
      <c r="BC51" s="39">
        <v>4401</v>
      </c>
      <c r="BD51" s="39">
        <v>3345</v>
      </c>
      <c r="BE51" s="39">
        <v>2793</v>
      </c>
    </row>
    <row r="52" spans="2:57" s="36" customFormat="1" ht="12" x14ac:dyDescent="0.3">
      <c r="B52" s="5" t="s">
        <v>109</v>
      </c>
      <c r="C52" s="42"/>
      <c r="D52" s="46">
        <v>9507.7026121902218</v>
      </c>
      <c r="E52" s="46">
        <v>9519</v>
      </c>
      <c r="F52" s="46">
        <v>9092</v>
      </c>
      <c r="G52" s="46">
        <v>9270</v>
      </c>
      <c r="H52" s="46">
        <v>9166</v>
      </c>
      <c r="I52" s="46">
        <v>9830</v>
      </c>
      <c r="J52" s="46">
        <v>9315.217391304348</v>
      </c>
      <c r="K52" s="46">
        <v>9270</v>
      </c>
      <c r="L52" s="46">
        <v>9007</v>
      </c>
      <c r="M52" s="46">
        <v>8909</v>
      </c>
      <c r="N52" s="46">
        <v>8961</v>
      </c>
      <c r="O52" s="46">
        <v>8664</v>
      </c>
      <c r="P52" s="46">
        <v>7888.1944444444443</v>
      </c>
      <c r="Q52" s="46">
        <v>9204.483695652174</v>
      </c>
      <c r="R52" s="46">
        <v>8144.021739130435</v>
      </c>
      <c r="S52" s="46">
        <v>8710.538461538461</v>
      </c>
      <c r="T52" s="46">
        <v>7392.3611111111113</v>
      </c>
      <c r="U52" s="46">
        <v>8577.172503242542</v>
      </c>
      <c r="V52" s="46">
        <v>7800.2327365728897</v>
      </c>
      <c r="W52" s="46">
        <v>7726.5415549597856</v>
      </c>
      <c r="X52" s="46">
        <v>7692.6802973977692</v>
      </c>
      <c r="Y52" s="46">
        <v>7991.3725490196075</v>
      </c>
      <c r="Z52" s="46">
        <v>7989.6640826873381</v>
      </c>
      <c r="AA52" s="46">
        <v>7748.1684981684984</v>
      </c>
      <c r="AB52" s="46">
        <v>7627.2893772893776</v>
      </c>
      <c r="AC52" s="46">
        <v>7940.217391304348</v>
      </c>
      <c r="AD52" s="46">
        <v>7137.9657603222558</v>
      </c>
      <c r="AE52" s="46">
        <v>7150.4505494505493</v>
      </c>
      <c r="AF52" s="46">
        <v>7202.1235955056181</v>
      </c>
      <c r="AH52" s="42"/>
      <c r="AI52" s="46">
        <v>9218</v>
      </c>
      <c r="AJ52" s="46">
        <v>9139</v>
      </c>
      <c r="AK52" s="46">
        <v>8279</v>
      </c>
      <c r="AL52" s="46">
        <v>8054</v>
      </c>
      <c r="AM52" s="46">
        <v>7712.3147691223121</v>
      </c>
      <c r="AN52" s="46">
        <v>7689</v>
      </c>
      <c r="AO52" s="46">
        <v>7175</v>
      </c>
      <c r="AQ52" s="46">
        <v>9262</v>
      </c>
      <c r="AR52" s="46">
        <v>9356.8989071038268</v>
      </c>
      <c r="AS52" s="46">
        <v>8602</v>
      </c>
      <c r="AT52" s="46">
        <v>8317.8082191780813</v>
      </c>
      <c r="AU52" s="46">
        <v>7960.1019687026755</v>
      </c>
      <c r="AV52" s="46">
        <v>7848.4025974025972</v>
      </c>
      <c r="AW52" s="46">
        <v>7420.8365409289199</v>
      </c>
      <c r="AY52" s="46">
        <v>9176</v>
      </c>
      <c r="AZ52" s="46">
        <f>AZ49/AZ51*1000</f>
        <v>9197.9927007299266</v>
      </c>
      <c r="BA52" s="46">
        <v>8510</v>
      </c>
      <c r="BB52" s="46">
        <v>8019</v>
      </c>
      <c r="BC52" s="46">
        <v>7744</v>
      </c>
      <c r="BD52" s="46">
        <v>7793</v>
      </c>
      <c r="BE52" s="46">
        <v>7233</v>
      </c>
    </row>
    <row r="53" spans="2:57" x14ac:dyDescent="0.35">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row>
    <row r="54" spans="2:57" x14ac:dyDescent="0.35">
      <c r="B54" s="1" t="s">
        <v>110</v>
      </c>
    </row>
    <row r="55" spans="2:57" x14ac:dyDescent="0.35">
      <c r="B55" s="24" t="s">
        <v>53</v>
      </c>
      <c r="C55" s="25" t="s">
        <v>162</v>
      </c>
      <c r="D55" s="25" t="s">
        <v>152</v>
      </c>
      <c r="E55" s="25" t="s">
        <v>151</v>
      </c>
      <c r="F55" s="25" t="s">
        <v>143</v>
      </c>
      <c r="G55" s="25" t="s">
        <v>54</v>
      </c>
      <c r="H55" s="25" t="s">
        <v>55</v>
      </c>
      <c r="I55" s="25" t="s">
        <v>56</v>
      </c>
      <c r="J55" s="25" t="s">
        <v>57</v>
      </c>
      <c r="K55" s="25" t="s">
        <v>58</v>
      </c>
      <c r="L55" s="25" t="s">
        <v>59</v>
      </c>
      <c r="M55" s="25" t="s">
        <v>60</v>
      </c>
      <c r="N55" s="25" t="s">
        <v>61</v>
      </c>
      <c r="O55" s="25" t="s">
        <v>62</v>
      </c>
      <c r="P55" s="25" t="s">
        <v>63</v>
      </c>
      <c r="Q55" s="25" t="s">
        <v>64</v>
      </c>
      <c r="R55" s="25" t="s">
        <v>65</v>
      </c>
      <c r="S55" s="25" t="s">
        <v>66</v>
      </c>
      <c r="T55" s="25" t="s">
        <v>67</v>
      </c>
      <c r="U55" s="25" t="s">
        <v>68</v>
      </c>
      <c r="V55" s="25" t="s">
        <v>69</v>
      </c>
      <c r="W55" s="25" t="s">
        <v>70</v>
      </c>
      <c r="X55" s="25" t="s">
        <v>71</v>
      </c>
      <c r="Y55" s="25" t="s">
        <v>72</v>
      </c>
      <c r="Z55" s="25" t="s">
        <v>73</v>
      </c>
      <c r="AA55" s="25" t="s">
        <v>74</v>
      </c>
      <c r="AB55" s="25" t="s">
        <v>75</v>
      </c>
      <c r="AC55" s="25" t="s">
        <v>76</v>
      </c>
      <c r="AD55" s="25" t="s">
        <v>77</v>
      </c>
      <c r="AE55" s="25" t="s">
        <v>78</v>
      </c>
      <c r="AF55" s="25" t="s">
        <v>79</v>
      </c>
      <c r="AH55" s="25" t="s">
        <v>163</v>
      </c>
      <c r="AI55" s="25" t="s">
        <v>80</v>
      </c>
      <c r="AJ55" s="25" t="s">
        <v>81</v>
      </c>
      <c r="AK55" s="25" t="s">
        <v>82</v>
      </c>
      <c r="AL55" s="25" t="s">
        <v>83</v>
      </c>
      <c r="AM55" s="25" t="s">
        <v>84</v>
      </c>
      <c r="AN55" s="25" t="s">
        <v>85</v>
      </c>
      <c r="AO55" s="25" t="s">
        <v>86</v>
      </c>
      <c r="AQ55" s="25">
        <v>2025</v>
      </c>
      <c r="AR55" s="25">
        <v>2024</v>
      </c>
      <c r="AS55" s="25">
        <v>2023</v>
      </c>
      <c r="AT55" s="25">
        <v>2022</v>
      </c>
      <c r="AU55" s="25">
        <v>2021</v>
      </c>
      <c r="AV55" s="25">
        <v>2020</v>
      </c>
      <c r="AW55" s="25">
        <v>2019</v>
      </c>
      <c r="AY55" s="25" t="s">
        <v>142</v>
      </c>
      <c r="AZ55" s="25" t="s">
        <v>87</v>
      </c>
      <c r="BA55" s="25" t="s">
        <v>88</v>
      </c>
      <c r="BB55" s="25" t="s">
        <v>89</v>
      </c>
      <c r="BC55" s="25" t="s">
        <v>90</v>
      </c>
      <c r="BD55" s="25" t="s">
        <v>91</v>
      </c>
      <c r="BE55" s="25" t="s">
        <v>92</v>
      </c>
    </row>
    <row r="56" spans="2:57" ht="0.75" customHeight="1" x14ac:dyDescent="0.3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H56" s="3"/>
      <c r="AI56" s="3"/>
      <c r="AJ56" s="3"/>
      <c r="AK56" s="3"/>
      <c r="AL56" s="3"/>
      <c r="AM56" s="3"/>
      <c r="AN56" s="3"/>
      <c r="AO56" s="3"/>
      <c r="AQ56" s="3"/>
      <c r="AR56" s="3"/>
      <c r="AS56" s="3"/>
      <c r="AT56" s="3"/>
      <c r="AU56" s="3"/>
      <c r="AV56" s="3"/>
      <c r="AW56" s="3"/>
      <c r="AY56" s="3"/>
      <c r="AZ56" s="3"/>
      <c r="BA56" s="3"/>
      <c r="BB56" s="3"/>
      <c r="BC56" s="3"/>
      <c r="BD56" s="3"/>
      <c r="BE56" s="3"/>
    </row>
    <row r="57" spans="2:57" ht="12" customHeight="1" x14ac:dyDescent="0.35">
      <c r="B57" s="17" t="s">
        <v>103</v>
      </c>
      <c r="C57" s="30"/>
      <c r="D57" s="38">
        <v>6721</v>
      </c>
      <c r="E57" s="38">
        <v>6589</v>
      </c>
      <c r="F57" s="38">
        <v>6211</v>
      </c>
      <c r="G57" s="38">
        <v>6078</v>
      </c>
      <c r="H57" s="38">
        <v>6352</v>
      </c>
      <c r="I57" s="38">
        <v>6385</v>
      </c>
      <c r="J57" s="38">
        <v>6271</v>
      </c>
      <c r="K57" s="38">
        <v>6466</v>
      </c>
      <c r="L57" s="38">
        <v>6157</v>
      </c>
      <c r="M57" s="38">
        <v>6465</v>
      </c>
      <c r="N57" s="38">
        <v>5860</v>
      </c>
      <c r="O57" s="38">
        <v>5198</v>
      </c>
      <c r="P57" s="38">
        <v>5132</v>
      </c>
      <c r="Q57" s="38">
        <v>6634</v>
      </c>
      <c r="R57" s="38">
        <v>5319</v>
      </c>
      <c r="S57" s="38">
        <v>5968</v>
      </c>
      <c r="T57" s="38">
        <v>4997</v>
      </c>
      <c r="U57" s="38">
        <v>6626</v>
      </c>
      <c r="V57" s="38">
        <v>6050</v>
      </c>
      <c r="W57" s="38">
        <v>6049</v>
      </c>
      <c r="X57" s="38">
        <v>5960</v>
      </c>
      <c r="Y57" s="38">
        <v>5850</v>
      </c>
      <c r="Z57" s="38">
        <v>6418</v>
      </c>
      <c r="AA57" s="38">
        <v>5824</v>
      </c>
      <c r="AB57" s="38">
        <v>5738</v>
      </c>
      <c r="AC57" s="38">
        <v>5397</v>
      </c>
      <c r="AD57" s="38">
        <v>5431</v>
      </c>
      <c r="AE57" s="38">
        <v>5147</v>
      </c>
      <c r="AF57" s="38">
        <v>5707</v>
      </c>
      <c r="AG57" s="36"/>
      <c r="AH57" s="30"/>
      <c r="AI57" s="38">
        <v>12430</v>
      </c>
      <c r="AJ57" s="38">
        <v>12623</v>
      </c>
      <c r="AK57" s="38">
        <v>10330</v>
      </c>
      <c r="AL57" s="38">
        <v>10963</v>
      </c>
      <c r="AM57" s="38">
        <v>12008</v>
      </c>
      <c r="AN57" s="38">
        <v>11562</v>
      </c>
      <c r="AO57" s="38">
        <v>10854</v>
      </c>
      <c r="AP57" s="36"/>
      <c r="AQ57" s="38">
        <v>25249</v>
      </c>
      <c r="AR57" s="38">
        <v>25272</v>
      </c>
      <c r="AS57" s="38">
        <v>22618</v>
      </c>
      <c r="AT57" s="38">
        <v>22916</v>
      </c>
      <c r="AU57" s="38">
        <v>24675</v>
      </c>
      <c r="AV57" s="38">
        <v>23829</v>
      </c>
      <c r="AW57" s="38">
        <v>21681</v>
      </c>
      <c r="AX57" s="36"/>
      <c r="AY57" s="38">
        <v>18641</v>
      </c>
      <c r="AZ57" s="38">
        <v>18895</v>
      </c>
      <c r="BA57" s="38">
        <v>16190</v>
      </c>
      <c r="BB57" s="38">
        <v>16282</v>
      </c>
      <c r="BC57" s="38">
        <v>18058</v>
      </c>
      <c r="BD57" s="38">
        <v>17980</v>
      </c>
      <c r="BE57" s="38">
        <v>16285</v>
      </c>
    </row>
    <row r="58" spans="2:57" ht="12" customHeight="1" x14ac:dyDescent="0.35">
      <c r="B58" s="17" t="s">
        <v>104</v>
      </c>
      <c r="C58" s="30"/>
      <c r="D58" s="38">
        <v>0</v>
      </c>
      <c r="E58" s="38">
        <v>0</v>
      </c>
      <c r="F58" s="38">
        <v>0</v>
      </c>
      <c r="G58" s="38">
        <v>0</v>
      </c>
      <c r="H58" s="38">
        <v>0</v>
      </c>
      <c r="I58" s="38">
        <v>0</v>
      </c>
      <c r="J58" s="38">
        <v>0</v>
      </c>
      <c r="K58" s="38">
        <v>0</v>
      </c>
      <c r="L58" s="38">
        <v>0</v>
      </c>
      <c r="M58" s="38">
        <v>0</v>
      </c>
      <c r="N58" s="38">
        <v>0</v>
      </c>
      <c r="O58" s="38">
        <v>0</v>
      </c>
      <c r="P58" s="38">
        <v>0</v>
      </c>
      <c r="Q58" s="38">
        <v>0</v>
      </c>
      <c r="R58" s="38">
        <v>0</v>
      </c>
      <c r="S58" s="38">
        <v>72</v>
      </c>
      <c r="T58" s="38">
        <v>71</v>
      </c>
      <c r="U58" s="38">
        <v>78</v>
      </c>
      <c r="V58" s="38">
        <v>72</v>
      </c>
      <c r="W58" s="38">
        <v>88</v>
      </c>
      <c r="X58" s="38">
        <v>81</v>
      </c>
      <c r="Y58" s="38">
        <v>81</v>
      </c>
      <c r="Z58" s="38">
        <v>84</v>
      </c>
      <c r="AA58" s="38">
        <v>81</v>
      </c>
      <c r="AB58" s="38">
        <v>81</v>
      </c>
      <c r="AC58" s="38">
        <v>93</v>
      </c>
      <c r="AD58" s="38">
        <v>151</v>
      </c>
      <c r="AE58" s="38">
        <v>0</v>
      </c>
      <c r="AF58" s="38">
        <v>0</v>
      </c>
      <c r="AG58" s="36"/>
      <c r="AH58" s="30"/>
      <c r="AI58" s="38">
        <v>0</v>
      </c>
      <c r="AJ58" s="38">
        <v>0</v>
      </c>
      <c r="AK58" s="38">
        <v>0</v>
      </c>
      <c r="AL58" s="38">
        <v>143</v>
      </c>
      <c r="AM58" s="38">
        <v>168</v>
      </c>
      <c r="AN58" s="38">
        <v>161</v>
      </c>
      <c r="AO58" s="38">
        <v>0</v>
      </c>
      <c r="AP58" s="36"/>
      <c r="AQ58" s="38">
        <v>0</v>
      </c>
      <c r="AR58" s="38">
        <v>0</v>
      </c>
      <c r="AS58" s="38">
        <v>0</v>
      </c>
      <c r="AT58" s="38">
        <v>0</v>
      </c>
      <c r="AU58" s="38">
        <v>318</v>
      </c>
      <c r="AV58" s="38">
        <v>326</v>
      </c>
      <c r="AW58" s="38">
        <v>372</v>
      </c>
      <c r="AX58" s="36"/>
      <c r="AY58" s="38">
        <v>0</v>
      </c>
      <c r="AZ58" s="38">
        <v>0</v>
      </c>
      <c r="BA58" s="38">
        <v>0</v>
      </c>
      <c r="BB58" s="38">
        <v>0</v>
      </c>
      <c r="BC58" s="38">
        <v>240</v>
      </c>
      <c r="BD58" s="38">
        <v>246</v>
      </c>
      <c r="BE58" s="38">
        <v>321</v>
      </c>
    </row>
    <row r="59" spans="2:57" ht="12" customHeight="1" x14ac:dyDescent="0.35">
      <c r="B59" s="17" t="s">
        <v>105</v>
      </c>
      <c r="C59" s="30"/>
      <c r="D59" s="38">
        <v>0</v>
      </c>
      <c r="E59" s="38">
        <v>0</v>
      </c>
      <c r="F59" s="38">
        <v>0</v>
      </c>
      <c r="G59" s="38">
        <v>0</v>
      </c>
      <c r="H59" s="38">
        <v>0</v>
      </c>
      <c r="I59" s="38">
        <v>0</v>
      </c>
      <c r="J59" s="38">
        <v>0</v>
      </c>
      <c r="K59" s="38">
        <v>0</v>
      </c>
      <c r="L59" s="38">
        <v>0</v>
      </c>
      <c r="M59" s="38">
        <v>0</v>
      </c>
      <c r="N59" s="38">
        <v>0</v>
      </c>
      <c r="O59" s="38">
        <v>0</v>
      </c>
      <c r="P59" s="38">
        <v>0</v>
      </c>
      <c r="Q59" s="38">
        <v>0</v>
      </c>
      <c r="R59" s="38">
        <v>0</v>
      </c>
      <c r="S59" s="38">
        <v>0</v>
      </c>
      <c r="T59" s="38">
        <v>0</v>
      </c>
      <c r="U59" s="38">
        <v>0</v>
      </c>
      <c r="V59" s="38">
        <v>0</v>
      </c>
      <c r="W59" s="38">
        <v>0</v>
      </c>
      <c r="X59" s="38">
        <v>0</v>
      </c>
      <c r="Y59" s="38">
        <v>0</v>
      </c>
      <c r="Z59" s="38">
        <v>0</v>
      </c>
      <c r="AA59" s="38">
        <v>0</v>
      </c>
      <c r="AB59" s="38">
        <v>0</v>
      </c>
      <c r="AC59" s="38">
        <v>285</v>
      </c>
      <c r="AD59" s="38">
        <v>0</v>
      </c>
      <c r="AE59" s="38">
        <v>0</v>
      </c>
      <c r="AF59" s="38">
        <v>0</v>
      </c>
      <c r="AG59" s="36"/>
      <c r="AH59" s="30"/>
      <c r="AI59" s="38">
        <v>0</v>
      </c>
      <c r="AJ59" s="38">
        <v>0</v>
      </c>
      <c r="AK59" s="38">
        <v>0</v>
      </c>
      <c r="AL59" s="38">
        <v>0</v>
      </c>
      <c r="AM59" s="38">
        <v>0</v>
      </c>
      <c r="AN59" s="38">
        <v>0</v>
      </c>
      <c r="AO59" s="38">
        <v>0</v>
      </c>
      <c r="AP59" s="36"/>
      <c r="AQ59" s="38">
        <v>0</v>
      </c>
      <c r="AR59" s="38">
        <v>0</v>
      </c>
      <c r="AS59" s="38">
        <v>0</v>
      </c>
      <c r="AT59" s="38">
        <v>0</v>
      </c>
      <c r="AU59" s="38">
        <v>0</v>
      </c>
      <c r="AV59" s="38">
        <v>0</v>
      </c>
      <c r="AW59" s="38">
        <v>285</v>
      </c>
      <c r="AX59" s="36"/>
      <c r="AY59" s="38">
        <v>0</v>
      </c>
      <c r="AZ59" s="38">
        <v>0</v>
      </c>
      <c r="BA59" s="38">
        <v>0</v>
      </c>
      <c r="BB59" s="38">
        <v>0</v>
      </c>
      <c r="BC59" s="38">
        <v>0</v>
      </c>
      <c r="BD59" s="38">
        <v>0</v>
      </c>
      <c r="BE59" s="38">
        <v>0</v>
      </c>
    </row>
    <row r="60" spans="2:57" ht="12" customHeight="1" x14ac:dyDescent="0.35">
      <c r="B60" s="18" t="s">
        <v>106</v>
      </c>
      <c r="C60" s="31"/>
      <c r="D60" s="39">
        <v>0</v>
      </c>
      <c r="E60" s="39">
        <v>0</v>
      </c>
      <c r="F60" s="39">
        <v>0</v>
      </c>
      <c r="G60" s="39">
        <v>0</v>
      </c>
      <c r="H60" s="39">
        <v>0</v>
      </c>
      <c r="I60" s="39">
        <v>0</v>
      </c>
      <c r="J60" s="39">
        <v>0</v>
      </c>
      <c r="K60" s="57">
        <v>0</v>
      </c>
      <c r="L60" s="57">
        <v>0</v>
      </c>
      <c r="M60" s="57">
        <v>0</v>
      </c>
      <c r="N60" s="57">
        <v>0</v>
      </c>
      <c r="O60" s="57">
        <v>0</v>
      </c>
      <c r="P60" s="57">
        <v>0</v>
      </c>
      <c r="Q60" s="57">
        <v>0</v>
      </c>
      <c r="R60" s="57"/>
      <c r="S60" s="57">
        <v>0</v>
      </c>
      <c r="T60" s="57">
        <v>0</v>
      </c>
      <c r="U60" s="57">
        <v>0</v>
      </c>
      <c r="V60" s="57">
        <v>0</v>
      </c>
      <c r="W60" s="57">
        <v>0</v>
      </c>
      <c r="X60" s="57">
        <v>0</v>
      </c>
      <c r="Y60" s="57">
        <v>0</v>
      </c>
      <c r="Z60" s="57">
        <v>0</v>
      </c>
      <c r="AA60" s="57">
        <v>0</v>
      </c>
      <c r="AB60" s="57">
        <v>0</v>
      </c>
      <c r="AC60" s="57">
        <v>0</v>
      </c>
      <c r="AD60" s="57">
        <v>0</v>
      </c>
      <c r="AE60" s="57">
        <v>0</v>
      </c>
      <c r="AF60" s="57">
        <v>0</v>
      </c>
      <c r="AG60" s="36"/>
      <c r="AH60" s="31"/>
      <c r="AI60" s="57">
        <v>0</v>
      </c>
      <c r="AJ60" s="57">
        <v>0</v>
      </c>
      <c r="AK60" s="57">
        <v>0</v>
      </c>
      <c r="AL60" s="57">
        <v>0</v>
      </c>
      <c r="AM60" s="57">
        <v>0</v>
      </c>
      <c r="AN60" s="57">
        <v>0</v>
      </c>
      <c r="AO60" s="57">
        <v>0</v>
      </c>
      <c r="AP60" s="36"/>
      <c r="AQ60" s="57">
        <v>0</v>
      </c>
      <c r="AR60" s="57">
        <v>0</v>
      </c>
      <c r="AS60" s="57">
        <v>0</v>
      </c>
      <c r="AT60" s="57">
        <v>0</v>
      </c>
      <c r="AU60" s="57">
        <v>0</v>
      </c>
      <c r="AV60" s="57">
        <v>0</v>
      </c>
      <c r="AW60" s="57">
        <v>0</v>
      </c>
      <c r="AX60" s="36"/>
      <c r="AY60" s="57">
        <v>0</v>
      </c>
      <c r="AZ60" s="57">
        <v>0</v>
      </c>
      <c r="BA60" s="57">
        <v>0</v>
      </c>
      <c r="BB60" s="57">
        <v>0</v>
      </c>
      <c r="BC60" s="57">
        <v>0</v>
      </c>
      <c r="BD60" s="57">
        <v>0</v>
      </c>
      <c r="BE60" s="57">
        <v>0</v>
      </c>
    </row>
    <row r="61" spans="2:57" x14ac:dyDescent="0.35">
      <c r="B61" s="4" t="s">
        <v>107</v>
      </c>
      <c r="C61" s="32"/>
      <c r="D61" s="41">
        <v>6721</v>
      </c>
      <c r="E61" s="41">
        <v>6589</v>
      </c>
      <c r="F61" s="41">
        <f>F57</f>
        <v>6211</v>
      </c>
      <c r="G61" s="41">
        <v>6078</v>
      </c>
      <c r="H61" s="41">
        <v>6352</v>
      </c>
      <c r="I61" s="41">
        <v>6385</v>
      </c>
      <c r="J61" s="41">
        <v>6271</v>
      </c>
      <c r="K61" s="41">
        <v>6466</v>
      </c>
      <c r="L61" s="41">
        <v>6157</v>
      </c>
      <c r="M61" s="41">
        <v>6465</v>
      </c>
      <c r="N61" s="41">
        <v>5860</v>
      </c>
      <c r="O61" s="41">
        <v>5198</v>
      </c>
      <c r="P61" s="41">
        <v>5132</v>
      </c>
      <c r="Q61" s="41">
        <v>6634</v>
      </c>
      <c r="R61" s="41">
        <v>5319</v>
      </c>
      <c r="S61" s="41">
        <v>6040</v>
      </c>
      <c r="T61" s="41">
        <v>5068</v>
      </c>
      <c r="U61" s="41">
        <v>6704</v>
      </c>
      <c r="V61" s="41">
        <v>6122</v>
      </c>
      <c r="W61" s="41">
        <v>6137</v>
      </c>
      <c r="X61" s="41">
        <v>6040</v>
      </c>
      <c r="Y61" s="41">
        <v>5930</v>
      </c>
      <c r="Z61" s="41">
        <v>6502</v>
      </c>
      <c r="AA61" s="41">
        <v>5905</v>
      </c>
      <c r="AB61" s="41">
        <v>5818</v>
      </c>
      <c r="AC61" s="41">
        <v>5776</v>
      </c>
      <c r="AD61" s="41">
        <v>5582</v>
      </c>
      <c r="AE61" s="41">
        <v>5147</v>
      </c>
      <c r="AF61" s="41">
        <v>5707</v>
      </c>
      <c r="AG61" s="36"/>
      <c r="AH61" s="32"/>
      <c r="AI61" s="41">
        <v>12430</v>
      </c>
      <c r="AJ61" s="41">
        <v>12623</v>
      </c>
      <c r="AK61" s="41">
        <v>10330</v>
      </c>
      <c r="AL61" s="41">
        <v>11106</v>
      </c>
      <c r="AM61" s="41">
        <v>12177</v>
      </c>
      <c r="AN61" s="41">
        <v>11723</v>
      </c>
      <c r="AO61" s="41">
        <v>10854</v>
      </c>
      <c r="AP61" s="36"/>
      <c r="AQ61" s="41">
        <v>25249</v>
      </c>
      <c r="AR61" s="41">
        <v>25272</v>
      </c>
      <c r="AS61" s="41">
        <v>22618</v>
      </c>
      <c r="AT61" s="41">
        <v>22915</v>
      </c>
      <c r="AU61" s="41">
        <v>24992</v>
      </c>
      <c r="AV61" s="41">
        <v>24156</v>
      </c>
      <c r="AW61" s="41">
        <v>22339</v>
      </c>
      <c r="AX61" s="36"/>
      <c r="AY61" s="41">
        <v>18641</v>
      </c>
      <c r="AZ61" s="41">
        <f>SUM(AZ57:AZ60)</f>
        <v>18895</v>
      </c>
      <c r="BA61" s="41">
        <v>16190</v>
      </c>
      <c r="BB61" s="41">
        <v>16282</v>
      </c>
      <c r="BC61" s="41">
        <v>18298</v>
      </c>
      <c r="BD61" s="41">
        <v>18225</v>
      </c>
      <c r="BE61" s="41">
        <v>16606</v>
      </c>
    </row>
    <row r="62" spans="2:57" x14ac:dyDescent="0.35">
      <c r="B62" s="37"/>
      <c r="C62" s="30"/>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7"/>
      <c r="AH62" s="30"/>
      <c r="AI62" s="38"/>
      <c r="AJ62" s="38"/>
      <c r="AK62" s="38"/>
      <c r="AL62" s="38"/>
      <c r="AM62" s="38"/>
      <c r="AN62" s="38"/>
      <c r="AO62" s="38"/>
      <c r="AP62" s="37"/>
      <c r="AQ62" s="38"/>
      <c r="AR62" s="38"/>
      <c r="AS62" s="38"/>
      <c r="AT62" s="38"/>
      <c r="AU62" s="38"/>
      <c r="AV62" s="38"/>
      <c r="AW62" s="38"/>
      <c r="AX62" s="37"/>
      <c r="AY62" s="38"/>
      <c r="AZ62" s="38"/>
      <c r="BA62" s="38"/>
      <c r="BB62" s="38"/>
      <c r="BC62" s="38"/>
      <c r="BD62" s="38"/>
      <c r="BE62" s="38"/>
    </row>
    <row r="63" spans="2:57" x14ac:dyDescent="0.35">
      <c r="B63" s="18" t="s">
        <v>108</v>
      </c>
      <c r="C63" s="29"/>
      <c r="D63" s="20">
        <v>773</v>
      </c>
      <c r="E63" s="20">
        <v>736</v>
      </c>
      <c r="F63" s="20">
        <v>736</v>
      </c>
      <c r="G63" s="20">
        <v>728</v>
      </c>
      <c r="H63" s="20">
        <v>720</v>
      </c>
      <c r="I63" s="20">
        <v>736</v>
      </c>
      <c r="J63" s="20">
        <v>736</v>
      </c>
      <c r="K63" s="53">
        <v>728</v>
      </c>
      <c r="L63" s="53">
        <v>728</v>
      </c>
      <c r="M63" s="53">
        <v>736</v>
      </c>
      <c r="N63" s="53">
        <v>736</v>
      </c>
      <c r="O63" s="53">
        <v>728</v>
      </c>
      <c r="P63" s="53">
        <v>720</v>
      </c>
      <c r="Q63" s="39">
        <v>736</v>
      </c>
      <c r="R63" s="39">
        <v>736</v>
      </c>
      <c r="S63" s="39">
        <v>728</v>
      </c>
      <c r="T63" s="39">
        <v>720</v>
      </c>
      <c r="U63" s="39">
        <v>806</v>
      </c>
      <c r="V63" s="39">
        <v>828</v>
      </c>
      <c r="W63" s="39">
        <v>819</v>
      </c>
      <c r="X63" s="39">
        <v>810</v>
      </c>
      <c r="Y63" s="39">
        <v>828</v>
      </c>
      <c r="Z63" s="39">
        <v>828</v>
      </c>
      <c r="AA63" s="39">
        <v>819</v>
      </c>
      <c r="AB63" s="39">
        <v>819</v>
      </c>
      <c r="AC63" s="39">
        <v>828</v>
      </c>
      <c r="AD63" s="39">
        <v>828</v>
      </c>
      <c r="AE63" s="39">
        <v>819</v>
      </c>
      <c r="AF63" s="39">
        <v>810</v>
      </c>
      <c r="AG63" s="36"/>
      <c r="AH63" s="29"/>
      <c r="AI63" s="39">
        <v>1448</v>
      </c>
      <c r="AJ63" s="39">
        <v>1456</v>
      </c>
      <c r="AK63" s="39">
        <v>1448</v>
      </c>
      <c r="AL63" s="39">
        <v>1448</v>
      </c>
      <c r="AM63" s="39">
        <v>1629</v>
      </c>
      <c r="AN63" s="39">
        <v>1638</v>
      </c>
      <c r="AO63" s="39">
        <v>1629</v>
      </c>
      <c r="AP63" s="36"/>
      <c r="AQ63" s="39">
        <v>2920</v>
      </c>
      <c r="AR63" s="39">
        <v>2928</v>
      </c>
      <c r="AS63" s="39">
        <v>2920</v>
      </c>
      <c r="AT63" s="39">
        <v>2920</v>
      </c>
      <c r="AU63" s="39">
        <v>3263</v>
      </c>
      <c r="AV63" s="39">
        <v>3294</v>
      </c>
      <c r="AW63" s="39">
        <v>3285</v>
      </c>
      <c r="AX63" s="36"/>
      <c r="AY63" s="39">
        <v>2184</v>
      </c>
      <c r="AZ63" s="39">
        <v>2192</v>
      </c>
      <c r="BA63" s="39">
        <v>2184</v>
      </c>
      <c r="BB63" s="39">
        <v>2184</v>
      </c>
      <c r="BC63" s="39">
        <v>2457</v>
      </c>
      <c r="BD63" s="39">
        <v>2466</v>
      </c>
      <c r="BE63" s="39">
        <v>2457</v>
      </c>
    </row>
    <row r="64" spans="2:57" x14ac:dyDescent="0.35">
      <c r="B64" s="5" t="s">
        <v>109</v>
      </c>
      <c r="C64" s="42"/>
      <c r="D64" s="46">
        <v>8694.6959896507124</v>
      </c>
      <c r="E64" s="46">
        <v>8953</v>
      </c>
      <c r="F64" s="46">
        <v>8439</v>
      </c>
      <c r="G64" s="46">
        <v>8348</v>
      </c>
      <c r="H64" s="46">
        <v>8823</v>
      </c>
      <c r="I64" s="46">
        <v>8676</v>
      </c>
      <c r="J64" s="46">
        <v>8520.3804347826099</v>
      </c>
      <c r="K64" s="46">
        <v>8882</v>
      </c>
      <c r="L64" s="46">
        <v>8458</v>
      </c>
      <c r="M64" s="46">
        <v>8784</v>
      </c>
      <c r="N64" s="46">
        <v>7963</v>
      </c>
      <c r="O64" s="46">
        <v>7140</v>
      </c>
      <c r="P64" s="46">
        <v>7128</v>
      </c>
      <c r="Q64" s="46">
        <v>9013.5869565217381</v>
      </c>
      <c r="R64" s="46">
        <v>7226.902173913044</v>
      </c>
      <c r="S64" s="46">
        <v>8296.7032967032974</v>
      </c>
      <c r="T64" s="46">
        <v>7039</v>
      </c>
      <c r="U64" s="46">
        <v>8316.6178660049627</v>
      </c>
      <c r="V64" s="46">
        <v>7392.7198067632853</v>
      </c>
      <c r="W64" s="46">
        <v>7493.2844932844937</v>
      </c>
      <c r="X64" s="46">
        <v>7456.7901234567908</v>
      </c>
      <c r="Y64" s="46">
        <v>7161.8357487922713</v>
      </c>
      <c r="Z64" s="46">
        <v>7852.6570048309177</v>
      </c>
      <c r="AA64" s="46">
        <v>7210.0122100122098</v>
      </c>
      <c r="AB64" s="46">
        <v>7103.7851037851033</v>
      </c>
      <c r="AC64" s="46">
        <v>6974.8454106280196</v>
      </c>
      <c r="AD64" s="46">
        <v>6740.5458937198073</v>
      </c>
      <c r="AE64" s="46">
        <v>6284.4932844932846</v>
      </c>
      <c r="AF64" s="46">
        <v>7044.6790123456785</v>
      </c>
      <c r="AG64" s="36"/>
      <c r="AH64" s="42"/>
      <c r="AI64" s="46">
        <v>8584</v>
      </c>
      <c r="AJ64" s="46">
        <v>8670</v>
      </c>
      <c r="AK64" s="46">
        <v>7134</v>
      </c>
      <c r="AL64" s="46">
        <v>7669.8895027624312</v>
      </c>
      <c r="AM64" s="46">
        <v>7475.138121546961</v>
      </c>
      <c r="AN64" s="46">
        <v>7156.8986568986575</v>
      </c>
      <c r="AO64" s="46">
        <v>6662.9834254143643</v>
      </c>
      <c r="AP64" s="36"/>
      <c r="AQ64" s="46">
        <v>8647</v>
      </c>
      <c r="AR64" s="46">
        <v>8631.1475409836075</v>
      </c>
      <c r="AS64" s="46">
        <v>7746</v>
      </c>
      <c r="AT64" s="46">
        <v>7847.6027397260277</v>
      </c>
      <c r="AU64" s="46">
        <v>7659.2093165798351</v>
      </c>
      <c r="AV64" s="46">
        <v>7333.333333333333</v>
      </c>
      <c r="AW64" s="46">
        <v>6800.3044140030443</v>
      </c>
      <c r="AX64" s="36"/>
      <c r="AY64" s="46">
        <v>8535</v>
      </c>
      <c r="AZ64" s="46">
        <f>AZ61/AZ63*1000</f>
        <v>8619.9817518248165</v>
      </c>
      <c r="BA64" s="46">
        <v>7413</v>
      </c>
      <c r="BB64" s="46">
        <v>7455.1282051282051</v>
      </c>
      <c r="BC64" s="46">
        <v>7447.2934472934467</v>
      </c>
      <c r="BD64" s="46">
        <v>7390.5109489051092</v>
      </c>
      <c r="BE64" s="46">
        <v>6757.6487586487592</v>
      </c>
    </row>
    <row r="65" spans="2:58" x14ac:dyDescent="0.35">
      <c r="B65" s="4"/>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4"/>
      <c r="AH65" s="63"/>
      <c r="AI65" s="63"/>
      <c r="AJ65" s="63"/>
      <c r="AK65" s="63"/>
      <c r="AL65" s="63"/>
      <c r="AM65" s="63"/>
      <c r="AN65" s="41"/>
      <c r="AO65" s="41"/>
      <c r="AP65" s="36"/>
      <c r="AQ65" s="41"/>
      <c r="AR65" s="41"/>
      <c r="AS65" s="41"/>
      <c r="AT65" s="41"/>
      <c r="AU65" s="41"/>
      <c r="AV65" s="41"/>
      <c r="AW65" s="41"/>
      <c r="AX65" s="36"/>
      <c r="AY65" s="41"/>
      <c r="AZ65" s="41"/>
      <c r="BA65" s="41"/>
      <c r="BB65" s="41"/>
      <c r="BC65" s="41"/>
      <c r="BD65" s="41"/>
      <c r="BE65" s="41"/>
    </row>
    <row r="66" spans="2:58" x14ac:dyDescent="0.35">
      <c r="B66" s="1" t="s">
        <v>111</v>
      </c>
    </row>
    <row r="67" spans="2:58" x14ac:dyDescent="0.35">
      <c r="B67" s="24" t="s">
        <v>53</v>
      </c>
      <c r="C67" s="25" t="s">
        <v>162</v>
      </c>
      <c r="D67" s="25" t="s">
        <v>152</v>
      </c>
      <c r="E67" s="25" t="s">
        <v>151</v>
      </c>
      <c r="F67" s="25" t="s">
        <v>143</v>
      </c>
      <c r="G67" s="25" t="s">
        <v>54</v>
      </c>
      <c r="H67" s="25" t="s">
        <v>55</v>
      </c>
      <c r="I67" s="25" t="s">
        <v>56</v>
      </c>
      <c r="J67" s="25" t="s">
        <v>57</v>
      </c>
      <c r="K67" s="25" t="s">
        <v>58</v>
      </c>
      <c r="L67" s="25" t="s">
        <v>59</v>
      </c>
      <c r="M67" s="25" t="s">
        <v>60</v>
      </c>
      <c r="N67" s="25" t="s">
        <v>61</v>
      </c>
      <c r="O67" s="25" t="s">
        <v>62</v>
      </c>
      <c r="P67" s="25" t="s">
        <v>63</v>
      </c>
      <c r="Q67" s="25" t="s">
        <v>64</v>
      </c>
      <c r="R67" s="25" t="s">
        <v>65</v>
      </c>
      <c r="S67" s="25" t="s">
        <v>66</v>
      </c>
      <c r="T67" s="25" t="s">
        <v>67</v>
      </c>
      <c r="U67" s="25" t="s">
        <v>68</v>
      </c>
      <c r="V67" s="25" t="s">
        <v>69</v>
      </c>
      <c r="W67" s="25" t="s">
        <v>70</v>
      </c>
      <c r="X67" s="25" t="s">
        <v>71</v>
      </c>
      <c r="Y67" s="25" t="s">
        <v>72</v>
      </c>
      <c r="Z67" s="25" t="s">
        <v>73</v>
      </c>
      <c r="AA67" s="25" t="s">
        <v>74</v>
      </c>
      <c r="AB67" s="25" t="s">
        <v>75</v>
      </c>
      <c r="AC67" s="25" t="s">
        <v>76</v>
      </c>
      <c r="AD67" s="25" t="s">
        <v>77</v>
      </c>
      <c r="AE67" s="25" t="s">
        <v>78</v>
      </c>
      <c r="AF67" s="25" t="s">
        <v>79</v>
      </c>
      <c r="AH67" s="25" t="s">
        <v>163</v>
      </c>
      <c r="AI67" s="25" t="s">
        <v>80</v>
      </c>
      <c r="AJ67" s="25" t="s">
        <v>81</v>
      </c>
      <c r="AK67" s="25" t="s">
        <v>82</v>
      </c>
      <c r="AL67" s="25" t="s">
        <v>83</v>
      </c>
      <c r="AM67" s="25" t="s">
        <v>84</v>
      </c>
      <c r="AN67" s="25" t="s">
        <v>85</v>
      </c>
      <c r="AO67" s="25" t="s">
        <v>86</v>
      </c>
      <c r="AQ67" s="25">
        <v>2025</v>
      </c>
      <c r="AR67" s="25">
        <v>2024</v>
      </c>
      <c r="AS67" s="25">
        <v>2023</v>
      </c>
      <c r="AT67" s="25">
        <v>2022</v>
      </c>
      <c r="AU67" s="25">
        <v>2021</v>
      </c>
      <c r="AV67" s="25">
        <v>2020</v>
      </c>
      <c r="AW67" s="25">
        <v>2019</v>
      </c>
      <c r="AY67" s="25" t="s">
        <v>142</v>
      </c>
      <c r="AZ67" s="25" t="s">
        <v>87</v>
      </c>
      <c r="BA67" s="25" t="s">
        <v>88</v>
      </c>
      <c r="BB67" s="25" t="s">
        <v>89</v>
      </c>
      <c r="BC67" s="25" t="s">
        <v>90</v>
      </c>
      <c r="BD67" s="25" t="s">
        <v>91</v>
      </c>
      <c r="BE67" s="25" t="s">
        <v>92</v>
      </c>
    </row>
    <row r="68" spans="2:58" ht="0.75" customHeight="1" x14ac:dyDescent="0.3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H68" s="3"/>
      <c r="AI68" s="3"/>
      <c r="AJ68" s="3"/>
      <c r="AK68" s="3"/>
      <c r="AL68" s="3"/>
      <c r="AM68" s="3"/>
      <c r="AN68" s="3"/>
      <c r="AO68" s="3"/>
      <c r="AQ68" s="3"/>
      <c r="AR68" s="3"/>
      <c r="AS68" s="3"/>
      <c r="AT68" s="3"/>
      <c r="AU68" s="3"/>
      <c r="AV68" s="3"/>
      <c r="AW68" s="3"/>
      <c r="AY68" s="3"/>
      <c r="AZ68" s="3"/>
      <c r="BA68" s="3"/>
      <c r="BB68" s="3"/>
      <c r="BC68" s="3"/>
      <c r="BD68" s="3"/>
      <c r="BE68" s="3"/>
    </row>
    <row r="69" spans="2:58" ht="13.5" customHeight="1" x14ac:dyDescent="0.35">
      <c r="B69" s="17" t="s">
        <v>103</v>
      </c>
      <c r="C69" s="30"/>
      <c r="D69" s="38">
        <v>7474</v>
      </c>
      <c r="E69" s="38">
        <v>7422</v>
      </c>
      <c r="F69" s="38">
        <v>7173</v>
      </c>
      <c r="G69" s="38">
        <v>7419</v>
      </c>
      <c r="H69" s="38">
        <v>6847</v>
      </c>
      <c r="I69" s="38">
        <v>8085</v>
      </c>
      <c r="J69" s="38">
        <v>7441</v>
      </c>
      <c r="K69" s="22">
        <v>7032</v>
      </c>
      <c r="L69" s="22">
        <v>6957</v>
      </c>
      <c r="M69" s="22">
        <v>6649</v>
      </c>
      <c r="N69" s="22">
        <v>7330</v>
      </c>
      <c r="O69" s="22">
        <v>7418</v>
      </c>
      <c r="P69" s="22">
        <v>6227</v>
      </c>
      <c r="Q69" s="22">
        <v>6915</v>
      </c>
      <c r="R69" s="22">
        <v>6669</v>
      </c>
      <c r="S69" s="22">
        <v>6572</v>
      </c>
      <c r="T69" s="22">
        <v>5506</v>
      </c>
      <c r="U69" s="22">
        <v>6701</v>
      </c>
      <c r="V69" s="22">
        <v>6215</v>
      </c>
      <c r="W69" s="22">
        <v>6453</v>
      </c>
      <c r="X69" s="22">
        <v>5168</v>
      </c>
      <c r="Y69" s="22">
        <v>4844</v>
      </c>
      <c r="Z69" s="22">
        <v>3336</v>
      </c>
      <c r="AA69" s="22">
        <v>2669</v>
      </c>
      <c r="AB69" s="22">
        <v>2515</v>
      </c>
      <c r="AC69" s="22">
        <v>3115</v>
      </c>
      <c r="AD69" s="22">
        <v>2132</v>
      </c>
      <c r="AE69" s="22">
        <v>1728</v>
      </c>
      <c r="AF69" s="22">
        <v>1256</v>
      </c>
      <c r="AG69" s="36"/>
      <c r="AH69" s="30"/>
      <c r="AI69" s="22">
        <v>14266</v>
      </c>
      <c r="AJ69" s="22">
        <v>13989</v>
      </c>
      <c r="AK69" s="22">
        <v>13645</v>
      </c>
      <c r="AL69" s="22">
        <v>12076</v>
      </c>
      <c r="AM69" s="22">
        <v>11621</v>
      </c>
      <c r="AN69" s="22">
        <v>5184</v>
      </c>
      <c r="AO69" s="22">
        <v>2984</v>
      </c>
      <c r="AP69" s="36"/>
      <c r="AQ69" s="22">
        <v>28841</v>
      </c>
      <c r="AR69" s="22">
        <v>29522</v>
      </c>
      <c r="AS69" s="22">
        <v>27618</v>
      </c>
      <c r="AT69" s="22">
        <v>25659</v>
      </c>
      <c r="AU69" s="22">
        <v>24537</v>
      </c>
      <c r="AV69" s="22">
        <v>13364</v>
      </c>
      <c r="AW69" s="22">
        <v>8231</v>
      </c>
      <c r="AX69" s="36"/>
      <c r="AY69" s="38">
        <v>21439</v>
      </c>
      <c r="AZ69" s="38">
        <v>21429</v>
      </c>
      <c r="BA69" s="38">
        <v>20980</v>
      </c>
      <c r="BB69" s="38">
        <v>18745</v>
      </c>
      <c r="BC69" s="38">
        <v>17836</v>
      </c>
      <c r="BD69" s="38">
        <v>8520</v>
      </c>
      <c r="BE69" s="38">
        <v>5116</v>
      </c>
      <c r="BF69" t="s">
        <v>102</v>
      </c>
    </row>
    <row r="70" spans="2:58" ht="13.5" customHeight="1" x14ac:dyDescent="0.35">
      <c r="B70" s="17" t="s">
        <v>104</v>
      </c>
      <c r="C70" s="30"/>
      <c r="D70" s="38">
        <v>0</v>
      </c>
      <c r="E70" s="38">
        <v>0</v>
      </c>
      <c r="F70" s="38">
        <v>0</v>
      </c>
      <c r="G70" s="38">
        <v>0</v>
      </c>
      <c r="H70" s="38">
        <v>0</v>
      </c>
      <c r="I70" s="38">
        <v>0</v>
      </c>
      <c r="J70" s="38">
        <v>0</v>
      </c>
      <c r="K70" s="22">
        <v>0</v>
      </c>
      <c r="L70" s="22">
        <v>0</v>
      </c>
      <c r="M70" s="22">
        <v>0</v>
      </c>
      <c r="N70" s="22">
        <v>0</v>
      </c>
      <c r="O70" s="22">
        <v>0</v>
      </c>
      <c r="P70" s="22">
        <v>0</v>
      </c>
      <c r="Q70" s="22">
        <v>0</v>
      </c>
      <c r="R70" s="22">
        <v>0</v>
      </c>
      <c r="S70" s="22">
        <v>72</v>
      </c>
      <c r="T70" s="22">
        <v>71</v>
      </c>
      <c r="U70" s="22">
        <v>72</v>
      </c>
      <c r="V70" s="22">
        <v>81</v>
      </c>
      <c r="W70" s="22">
        <v>59</v>
      </c>
      <c r="X70" s="22">
        <v>54</v>
      </c>
      <c r="Y70" s="22">
        <v>45</v>
      </c>
      <c r="Z70" s="22">
        <v>28</v>
      </c>
      <c r="AA70" s="22">
        <v>27</v>
      </c>
      <c r="AB70" s="22">
        <v>27</v>
      </c>
      <c r="AC70" s="22">
        <v>31</v>
      </c>
      <c r="AD70" s="22">
        <v>21</v>
      </c>
      <c r="AE70" s="22">
        <v>0</v>
      </c>
      <c r="AF70" s="22">
        <v>0</v>
      </c>
      <c r="AG70" s="36"/>
      <c r="AH70" s="30"/>
      <c r="AI70" s="22">
        <v>0</v>
      </c>
      <c r="AJ70" s="22">
        <v>0</v>
      </c>
      <c r="AK70" s="22">
        <v>0</v>
      </c>
      <c r="AL70" s="22">
        <v>143</v>
      </c>
      <c r="AM70" s="22">
        <v>112</v>
      </c>
      <c r="AN70" s="22">
        <v>54</v>
      </c>
      <c r="AO70" s="22">
        <v>0</v>
      </c>
      <c r="AP70" s="36"/>
      <c r="AQ70" s="22">
        <v>0</v>
      </c>
      <c r="AR70" s="22">
        <v>0</v>
      </c>
      <c r="AS70" s="22">
        <v>0</v>
      </c>
      <c r="AT70" s="22">
        <v>0</v>
      </c>
      <c r="AU70" s="22">
        <v>265</v>
      </c>
      <c r="AV70" s="22">
        <v>127</v>
      </c>
      <c r="AW70" s="22">
        <v>72</v>
      </c>
      <c r="AX70" s="36"/>
      <c r="AY70" s="38">
        <v>0</v>
      </c>
      <c r="AZ70" s="38">
        <v>0</v>
      </c>
      <c r="BA70" s="38">
        <v>0</v>
      </c>
      <c r="BB70" s="38">
        <v>0</v>
      </c>
      <c r="BC70" s="38">
        <v>193</v>
      </c>
      <c r="BD70" s="38">
        <v>82</v>
      </c>
      <c r="BE70" s="38">
        <v>50</v>
      </c>
      <c r="BF70" t="s">
        <v>102</v>
      </c>
    </row>
    <row r="71" spans="2:58" ht="13.5" customHeight="1" x14ac:dyDescent="0.35">
      <c r="B71" s="17" t="s">
        <v>105</v>
      </c>
      <c r="C71" s="30"/>
      <c r="D71" s="38">
        <v>0</v>
      </c>
      <c r="E71" s="38">
        <v>0</v>
      </c>
      <c r="F71" s="38">
        <v>0</v>
      </c>
      <c r="G71" s="38">
        <v>0</v>
      </c>
      <c r="H71" s="38">
        <v>0</v>
      </c>
      <c r="I71" s="38">
        <v>0</v>
      </c>
      <c r="J71" s="38">
        <v>0</v>
      </c>
      <c r="K71" s="22">
        <v>0</v>
      </c>
      <c r="L71" s="22">
        <v>0</v>
      </c>
      <c r="M71" s="22">
        <v>0</v>
      </c>
      <c r="N71" s="22">
        <v>0</v>
      </c>
      <c r="O71" s="22">
        <v>0</v>
      </c>
      <c r="P71" s="22">
        <v>0</v>
      </c>
      <c r="Q71" s="22">
        <v>0</v>
      </c>
      <c r="R71" s="22">
        <v>0</v>
      </c>
      <c r="S71" s="22">
        <v>0</v>
      </c>
      <c r="T71" s="22">
        <v>0</v>
      </c>
      <c r="U71" s="22">
        <v>0</v>
      </c>
      <c r="V71" s="22">
        <v>0</v>
      </c>
      <c r="W71" s="22">
        <v>0</v>
      </c>
      <c r="X71" s="22">
        <v>0</v>
      </c>
      <c r="Y71" s="22">
        <v>0</v>
      </c>
      <c r="Z71" s="22">
        <v>0</v>
      </c>
      <c r="AA71" s="22">
        <v>0</v>
      </c>
      <c r="AB71" s="22">
        <v>0</v>
      </c>
      <c r="AC71" s="22">
        <v>0</v>
      </c>
      <c r="AD71" s="22">
        <v>0</v>
      </c>
      <c r="AE71" s="22">
        <v>0</v>
      </c>
      <c r="AF71" s="22">
        <v>0</v>
      </c>
      <c r="AG71" s="36"/>
      <c r="AH71" s="30"/>
      <c r="AI71" s="22">
        <v>0</v>
      </c>
      <c r="AJ71" s="22">
        <v>0</v>
      </c>
      <c r="AK71" s="22">
        <v>0</v>
      </c>
      <c r="AL71" s="22">
        <v>0</v>
      </c>
      <c r="AM71" s="22">
        <v>0</v>
      </c>
      <c r="AN71" s="22">
        <v>0</v>
      </c>
      <c r="AO71" s="22">
        <v>0</v>
      </c>
      <c r="AP71" s="36"/>
      <c r="AQ71" s="22">
        <v>0</v>
      </c>
      <c r="AR71" s="22">
        <v>0</v>
      </c>
      <c r="AS71" s="22">
        <v>0</v>
      </c>
      <c r="AT71" s="22">
        <v>0</v>
      </c>
      <c r="AU71" s="22">
        <v>0</v>
      </c>
      <c r="AV71" s="22">
        <v>0</v>
      </c>
      <c r="AW71" s="22">
        <v>0</v>
      </c>
      <c r="AX71" s="36"/>
      <c r="AY71" s="38">
        <v>0</v>
      </c>
      <c r="AZ71" s="38">
        <v>0</v>
      </c>
      <c r="BA71" s="38">
        <v>0</v>
      </c>
      <c r="BB71" s="38">
        <v>0</v>
      </c>
      <c r="BC71" s="38">
        <v>0</v>
      </c>
      <c r="BD71" s="38">
        <v>0</v>
      </c>
      <c r="BE71" s="38">
        <v>0</v>
      </c>
      <c r="BF71" t="s">
        <v>102</v>
      </c>
    </row>
    <row r="72" spans="2:58" ht="13.5" customHeight="1" x14ac:dyDescent="0.35">
      <c r="B72" s="18" t="s">
        <v>106</v>
      </c>
      <c r="C72" s="31"/>
      <c r="D72" s="39">
        <v>0</v>
      </c>
      <c r="E72" s="39">
        <v>0</v>
      </c>
      <c r="F72" s="39">
        <v>0</v>
      </c>
      <c r="G72" s="39">
        <v>0</v>
      </c>
      <c r="H72" s="39">
        <v>0</v>
      </c>
      <c r="I72" s="39">
        <v>0</v>
      </c>
      <c r="J72" s="39">
        <v>0</v>
      </c>
      <c r="K72" s="20">
        <v>0</v>
      </c>
      <c r="L72" s="20">
        <v>0</v>
      </c>
      <c r="M72" s="20">
        <v>0</v>
      </c>
      <c r="N72" s="20">
        <v>0</v>
      </c>
      <c r="O72" s="20">
        <v>0</v>
      </c>
      <c r="P72" s="20">
        <v>0</v>
      </c>
      <c r="Q72" s="20">
        <v>0</v>
      </c>
      <c r="R72" s="20">
        <v>0</v>
      </c>
      <c r="S72" s="20">
        <v>0</v>
      </c>
      <c r="T72" s="20">
        <v>0</v>
      </c>
      <c r="U72" s="20">
        <v>-250</v>
      </c>
      <c r="V72" s="20">
        <v>-219</v>
      </c>
      <c r="W72" s="20">
        <v>-1120</v>
      </c>
      <c r="X72" s="20">
        <v>-913</v>
      </c>
      <c r="Y72" s="20">
        <v>-630</v>
      </c>
      <c r="Z72" s="20">
        <v>-590</v>
      </c>
      <c r="AA72" s="20">
        <v>-140</v>
      </c>
      <c r="AB72" s="20">
        <v>-31</v>
      </c>
      <c r="AC72" s="20">
        <v>-155</v>
      </c>
      <c r="AD72" s="20">
        <v>-647</v>
      </c>
      <c r="AE72" s="20">
        <v>-369</v>
      </c>
      <c r="AF72" s="20">
        <v>-554</v>
      </c>
      <c r="AG72" s="36"/>
      <c r="AH72" s="31"/>
      <c r="AI72" s="20">
        <v>0</v>
      </c>
      <c r="AJ72" s="20">
        <v>0</v>
      </c>
      <c r="AK72" s="20">
        <v>0</v>
      </c>
      <c r="AL72" s="20">
        <v>0</v>
      </c>
      <c r="AM72" s="20">
        <v>-2033</v>
      </c>
      <c r="AN72" s="20">
        <v>-171</v>
      </c>
      <c r="AO72" s="20">
        <v>-922</v>
      </c>
      <c r="AP72" s="36"/>
      <c r="AQ72" s="20">
        <v>0</v>
      </c>
      <c r="AR72" s="20">
        <v>0</v>
      </c>
      <c r="AS72" s="20">
        <v>0</v>
      </c>
      <c r="AT72" s="20">
        <v>0</v>
      </c>
      <c r="AU72" s="20">
        <v>-2500</v>
      </c>
      <c r="AV72" s="20">
        <v>-1391</v>
      </c>
      <c r="AW72" s="20">
        <v>-1724</v>
      </c>
      <c r="AX72" s="36"/>
      <c r="AY72" s="57">
        <v>0</v>
      </c>
      <c r="AZ72" s="57">
        <v>0</v>
      </c>
      <c r="BA72" s="57">
        <v>0</v>
      </c>
      <c r="BB72" s="57">
        <v>0</v>
      </c>
      <c r="BC72" s="20">
        <v>-2250</v>
      </c>
      <c r="BD72" s="20">
        <v>-761</v>
      </c>
      <c r="BE72" s="20">
        <v>-1569</v>
      </c>
    </row>
    <row r="73" spans="2:58" x14ac:dyDescent="0.35">
      <c r="B73" s="4" t="s">
        <v>107</v>
      </c>
      <c r="C73" s="32"/>
      <c r="D73" s="41">
        <v>7474</v>
      </c>
      <c r="E73" s="41">
        <v>7422</v>
      </c>
      <c r="F73" s="41">
        <v>7173</v>
      </c>
      <c r="G73" s="41">
        <v>7419</v>
      </c>
      <c r="H73" s="41">
        <v>6847</v>
      </c>
      <c r="I73" s="41">
        <v>8085</v>
      </c>
      <c r="J73" s="41">
        <v>7441</v>
      </c>
      <c r="K73" s="41">
        <v>7032</v>
      </c>
      <c r="L73" s="41">
        <v>6957</v>
      </c>
      <c r="M73" s="41">
        <v>6649</v>
      </c>
      <c r="N73" s="41">
        <v>7330</v>
      </c>
      <c r="O73" s="41">
        <v>7418</v>
      </c>
      <c r="P73" s="41">
        <v>6227</v>
      </c>
      <c r="Q73" s="41">
        <v>6915</v>
      </c>
      <c r="R73" s="41">
        <v>6669</v>
      </c>
      <c r="S73" s="41">
        <v>6644</v>
      </c>
      <c r="T73" s="41">
        <v>5577</v>
      </c>
      <c r="U73" s="41">
        <v>6522</v>
      </c>
      <c r="V73" s="41">
        <v>6077</v>
      </c>
      <c r="W73" s="41">
        <v>5391</v>
      </c>
      <c r="X73" s="41">
        <v>4308</v>
      </c>
      <c r="Y73" s="41">
        <v>4259</v>
      </c>
      <c r="Z73" s="41">
        <v>2774</v>
      </c>
      <c r="AA73" s="41">
        <v>2556</v>
      </c>
      <c r="AB73" s="41">
        <v>2511</v>
      </c>
      <c r="AC73" s="41">
        <v>2991</v>
      </c>
      <c r="AD73" s="41">
        <v>1506</v>
      </c>
      <c r="AE73" s="41">
        <v>1359</v>
      </c>
      <c r="AF73" s="41">
        <v>702</v>
      </c>
      <c r="AG73" s="36"/>
      <c r="AH73" s="32"/>
      <c r="AI73" s="41">
        <v>14266</v>
      </c>
      <c r="AJ73" s="41">
        <v>13989</v>
      </c>
      <c r="AK73" s="41">
        <v>13645</v>
      </c>
      <c r="AL73" s="41">
        <v>12219</v>
      </c>
      <c r="AM73" s="41">
        <v>9700</v>
      </c>
      <c r="AN73" s="41">
        <v>5067</v>
      </c>
      <c r="AO73" s="41">
        <v>2061</v>
      </c>
      <c r="AP73" s="36"/>
      <c r="AQ73" s="41">
        <v>28841</v>
      </c>
      <c r="AR73" s="41">
        <v>29522</v>
      </c>
      <c r="AS73" s="41">
        <v>27618</v>
      </c>
      <c r="AT73" s="41">
        <v>25658</v>
      </c>
      <c r="AU73" s="41">
        <v>22301</v>
      </c>
      <c r="AV73" s="41">
        <v>12099</v>
      </c>
      <c r="AW73" s="41">
        <v>6580</v>
      </c>
      <c r="AX73" s="36"/>
      <c r="AY73" s="41">
        <v>21439</v>
      </c>
      <c r="AZ73" s="41">
        <f>SUM(AZ69:AZ72)</f>
        <v>21429</v>
      </c>
      <c r="BA73" s="41">
        <v>20980</v>
      </c>
      <c r="BB73" s="41">
        <v>18745</v>
      </c>
      <c r="BC73" s="41">
        <v>15779</v>
      </c>
      <c r="BD73" s="41">
        <v>7841</v>
      </c>
      <c r="BE73" s="41">
        <v>3597</v>
      </c>
    </row>
    <row r="74" spans="2:58" x14ac:dyDescent="0.35">
      <c r="B74" s="37"/>
      <c r="C74" s="30"/>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7"/>
      <c r="AH74" s="30"/>
      <c r="AI74" s="38"/>
      <c r="AJ74" s="38"/>
      <c r="AK74" s="38"/>
      <c r="AL74" s="38"/>
      <c r="AM74" s="38"/>
      <c r="AN74" s="38"/>
      <c r="AO74" s="38"/>
      <c r="AP74" s="37"/>
      <c r="AQ74" s="38"/>
      <c r="AR74" s="38"/>
      <c r="AS74" s="38"/>
      <c r="AT74" s="38"/>
      <c r="AU74" s="38"/>
      <c r="AV74" s="38"/>
      <c r="AW74" s="38"/>
      <c r="AX74" s="37"/>
      <c r="AY74" s="38"/>
      <c r="AZ74" s="38"/>
      <c r="BA74" s="38"/>
      <c r="BB74" s="38"/>
      <c r="BC74" s="38"/>
      <c r="BD74" s="38"/>
      <c r="BE74" s="38"/>
    </row>
    <row r="75" spans="2:58" x14ac:dyDescent="0.35">
      <c r="B75" s="18" t="s">
        <v>108</v>
      </c>
      <c r="C75" s="29"/>
      <c r="D75" s="20">
        <v>720</v>
      </c>
      <c r="E75" s="20">
        <v>736</v>
      </c>
      <c r="F75" s="20">
        <v>736</v>
      </c>
      <c r="G75" s="20">
        <v>728</v>
      </c>
      <c r="H75" s="20">
        <v>720</v>
      </c>
      <c r="I75" s="20">
        <v>736</v>
      </c>
      <c r="J75" s="20">
        <v>736</v>
      </c>
      <c r="K75" s="39">
        <v>728</v>
      </c>
      <c r="L75" s="39">
        <v>728</v>
      </c>
      <c r="M75" s="39">
        <v>736</v>
      </c>
      <c r="N75" s="39">
        <v>736</v>
      </c>
      <c r="O75" s="39">
        <v>728</v>
      </c>
      <c r="P75" s="39">
        <v>720</v>
      </c>
      <c r="Q75" s="39">
        <v>736</v>
      </c>
      <c r="R75" s="39">
        <v>736</v>
      </c>
      <c r="S75" s="39">
        <v>728</v>
      </c>
      <c r="T75" s="39">
        <v>720</v>
      </c>
      <c r="U75" s="39">
        <v>736</v>
      </c>
      <c r="V75" s="39">
        <v>736</v>
      </c>
      <c r="W75" s="39">
        <v>673</v>
      </c>
      <c r="X75" s="39">
        <v>535</v>
      </c>
      <c r="Y75" s="39">
        <v>447</v>
      </c>
      <c r="Z75" s="39">
        <v>333</v>
      </c>
      <c r="AA75" s="39">
        <v>273</v>
      </c>
      <c r="AB75" s="39">
        <v>273</v>
      </c>
      <c r="AC75" s="39">
        <v>276</v>
      </c>
      <c r="AD75" s="39">
        <v>165</v>
      </c>
      <c r="AE75" s="39">
        <v>91</v>
      </c>
      <c r="AF75" s="39">
        <v>80</v>
      </c>
      <c r="AG75" s="36"/>
      <c r="AH75" s="29"/>
      <c r="AI75" s="39">
        <v>1448</v>
      </c>
      <c r="AJ75" s="39">
        <v>1456</v>
      </c>
      <c r="AK75" s="39">
        <v>1448</v>
      </c>
      <c r="AL75" s="39">
        <v>1448</v>
      </c>
      <c r="AM75" s="39">
        <v>1208</v>
      </c>
      <c r="AN75" s="39">
        <v>546</v>
      </c>
      <c r="AO75" s="39">
        <v>171</v>
      </c>
      <c r="AP75" s="36"/>
      <c r="AQ75" s="39">
        <v>2920</v>
      </c>
      <c r="AR75" s="39">
        <v>2928</v>
      </c>
      <c r="AS75" s="39">
        <v>2920</v>
      </c>
      <c r="AT75" s="39">
        <v>2920</v>
      </c>
      <c r="AU75" s="39">
        <v>2680</v>
      </c>
      <c r="AV75" s="39">
        <v>1326</v>
      </c>
      <c r="AW75" s="39">
        <v>612</v>
      </c>
      <c r="AX75" s="36"/>
      <c r="AY75" s="39">
        <v>2184</v>
      </c>
      <c r="AZ75" s="39">
        <v>2192</v>
      </c>
      <c r="BA75" s="39">
        <v>2184</v>
      </c>
      <c r="BB75" s="39">
        <v>2184</v>
      </c>
      <c r="BC75" s="39">
        <v>1944</v>
      </c>
      <c r="BD75" s="39">
        <v>879</v>
      </c>
      <c r="BE75" s="39">
        <v>336</v>
      </c>
    </row>
    <row r="76" spans="2:58" x14ac:dyDescent="0.35">
      <c r="B76" s="5" t="s">
        <v>109</v>
      </c>
      <c r="C76" s="42"/>
      <c r="D76" s="46">
        <v>10382</v>
      </c>
      <c r="E76" s="46">
        <v>10085</v>
      </c>
      <c r="F76" s="46">
        <v>9747</v>
      </c>
      <c r="G76" s="46">
        <v>10190</v>
      </c>
      <c r="H76" s="46">
        <v>9510</v>
      </c>
      <c r="I76" s="46">
        <v>10985</v>
      </c>
      <c r="J76" s="46">
        <v>10110.054347826088</v>
      </c>
      <c r="K76" s="46">
        <v>9659</v>
      </c>
      <c r="L76" s="46">
        <v>9556</v>
      </c>
      <c r="M76" s="46">
        <v>9034</v>
      </c>
      <c r="N76" s="46">
        <v>9959</v>
      </c>
      <c r="O76" s="46">
        <v>10189</v>
      </c>
      <c r="P76" s="46">
        <v>8648</v>
      </c>
      <c r="Q76" s="46">
        <v>9395.3804347826099</v>
      </c>
      <c r="R76" s="46">
        <v>9061.141304347826</v>
      </c>
      <c r="S76" s="46">
        <v>9126.3736263736264</v>
      </c>
      <c r="T76" s="46">
        <v>7746</v>
      </c>
      <c r="U76" s="46">
        <v>8862.4130434782619</v>
      </c>
      <c r="V76" s="46">
        <v>8256.79347826087</v>
      </c>
      <c r="W76" s="46">
        <v>8011.4011887072811</v>
      </c>
      <c r="X76" s="46">
        <v>8053.336448598131</v>
      </c>
      <c r="Y76" s="46">
        <v>9526.9642058165555</v>
      </c>
      <c r="Z76" s="46">
        <v>8330.330330330331</v>
      </c>
      <c r="AA76" s="46">
        <v>9360.6373626373625</v>
      </c>
      <c r="AB76" s="46">
        <v>9197.802197802197</v>
      </c>
      <c r="AC76" s="46">
        <v>10835.95652173913</v>
      </c>
      <c r="AD76" s="46">
        <v>9126.2727272727261</v>
      </c>
      <c r="AE76" s="46">
        <v>14939.065934065935</v>
      </c>
      <c r="AF76" s="46">
        <v>8774</v>
      </c>
      <c r="AG76" s="36"/>
      <c r="AH76" s="42"/>
      <c r="AI76" s="46">
        <v>9852</v>
      </c>
      <c r="AJ76" s="46">
        <v>9608</v>
      </c>
      <c r="AK76" s="46">
        <v>9423</v>
      </c>
      <c r="AL76" s="46">
        <v>8438.53591160221</v>
      </c>
      <c r="AM76" s="46">
        <v>8029.8013245033108</v>
      </c>
      <c r="AN76" s="46">
        <v>9280.2197802197807</v>
      </c>
      <c r="AO76" s="46">
        <v>12054.631578947368</v>
      </c>
      <c r="AP76" s="36"/>
      <c r="AQ76" s="46">
        <v>9877</v>
      </c>
      <c r="AR76" s="46">
        <v>10082.650273224044</v>
      </c>
      <c r="AS76" s="46">
        <v>9458</v>
      </c>
      <c r="AT76" s="46">
        <v>8786.9863013698632</v>
      </c>
      <c r="AU76" s="46">
        <v>8321.2686567164183</v>
      </c>
      <c r="AV76" s="46">
        <v>9125.4343891402714</v>
      </c>
      <c r="AW76" s="46">
        <v>10750.633986928106</v>
      </c>
      <c r="AX76" s="36"/>
      <c r="AY76" s="46">
        <v>9816</v>
      </c>
      <c r="AZ76" s="46">
        <f>AZ73/AZ75*1000</f>
        <v>9776.0036496350367</v>
      </c>
      <c r="BA76" s="46">
        <v>9606</v>
      </c>
      <c r="BB76" s="46">
        <v>8582.8754578754579</v>
      </c>
      <c r="BC76" s="46">
        <v>8116.7695473251024</v>
      </c>
      <c r="BD76" s="46">
        <v>8920.3640500568818</v>
      </c>
      <c r="BE76" s="46">
        <v>10705.357142857143</v>
      </c>
    </row>
    <row r="77" spans="2:58" x14ac:dyDescent="0.35">
      <c r="C77" s="74"/>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74"/>
      <c r="AI77" s="61"/>
      <c r="AJ77" s="61"/>
      <c r="AK77" s="61"/>
      <c r="AL77" s="61"/>
      <c r="AM77" s="61"/>
    </row>
    <row r="79" spans="2:58" x14ac:dyDescent="0.35">
      <c r="B79" s="1" t="s">
        <v>112</v>
      </c>
    </row>
    <row r="80" spans="2:58" x14ac:dyDescent="0.35">
      <c r="B80" s="24" t="s">
        <v>53</v>
      </c>
      <c r="C80" s="25" t="s">
        <v>162</v>
      </c>
      <c r="D80" s="25" t="s">
        <v>152</v>
      </c>
      <c r="E80" s="25" t="s">
        <v>151</v>
      </c>
      <c r="F80" s="25" t="s">
        <v>143</v>
      </c>
      <c r="G80" s="25" t="s">
        <v>54</v>
      </c>
      <c r="H80" s="25" t="s">
        <v>55</v>
      </c>
      <c r="I80" s="25" t="s">
        <v>56</v>
      </c>
      <c r="J80" s="25" t="s">
        <v>57</v>
      </c>
      <c r="K80" s="25" t="s">
        <v>58</v>
      </c>
      <c r="L80" s="25" t="s">
        <v>59</v>
      </c>
      <c r="M80" s="25" t="s">
        <v>60</v>
      </c>
      <c r="N80" s="25" t="s">
        <v>61</v>
      </c>
      <c r="O80" s="25" t="s">
        <v>62</v>
      </c>
      <c r="P80" s="25" t="s">
        <v>63</v>
      </c>
      <c r="Q80" s="25" t="s">
        <v>64</v>
      </c>
      <c r="R80" s="25" t="s">
        <v>65</v>
      </c>
      <c r="S80" s="25" t="s">
        <v>66</v>
      </c>
      <c r="T80" s="25" t="s">
        <v>67</v>
      </c>
      <c r="U80" s="25" t="s">
        <v>68</v>
      </c>
      <c r="V80" s="25" t="s">
        <v>69</v>
      </c>
      <c r="W80" s="25" t="s">
        <v>70</v>
      </c>
      <c r="X80" s="25" t="s">
        <v>71</v>
      </c>
      <c r="Y80" s="25" t="s">
        <v>72</v>
      </c>
      <c r="Z80" s="25" t="s">
        <v>73</v>
      </c>
      <c r="AA80" s="25" t="s">
        <v>74</v>
      </c>
      <c r="AB80" s="25" t="s">
        <v>75</v>
      </c>
      <c r="AC80" s="25" t="s">
        <v>76</v>
      </c>
      <c r="AD80" s="25" t="s">
        <v>77</v>
      </c>
      <c r="AE80" s="25" t="s">
        <v>78</v>
      </c>
      <c r="AF80" s="25" t="s">
        <v>79</v>
      </c>
      <c r="AH80" s="25" t="s">
        <v>163</v>
      </c>
      <c r="AI80" s="25" t="s">
        <v>80</v>
      </c>
      <c r="AJ80" s="25" t="s">
        <v>81</v>
      </c>
      <c r="AK80" s="25" t="s">
        <v>82</v>
      </c>
      <c r="AL80" s="25" t="s">
        <v>83</v>
      </c>
      <c r="AM80" s="25" t="s">
        <v>84</v>
      </c>
      <c r="AN80" s="25" t="s">
        <v>85</v>
      </c>
      <c r="AO80" s="25" t="s">
        <v>86</v>
      </c>
      <c r="AQ80" s="25">
        <v>2025</v>
      </c>
      <c r="AR80" s="25">
        <v>2024</v>
      </c>
      <c r="AS80" s="25">
        <v>2023</v>
      </c>
      <c r="AT80" s="25">
        <v>2022</v>
      </c>
      <c r="AU80" s="25">
        <v>2021</v>
      </c>
      <c r="AV80" s="25">
        <v>2020</v>
      </c>
      <c r="AW80" s="25">
        <v>2019</v>
      </c>
      <c r="AY80" s="25" t="s">
        <v>142</v>
      </c>
      <c r="AZ80" s="25" t="s">
        <v>87</v>
      </c>
      <c r="BA80" s="25" t="s">
        <v>88</v>
      </c>
      <c r="BB80" s="25" t="s">
        <v>89</v>
      </c>
      <c r="BC80" s="25" t="s">
        <v>90</v>
      </c>
      <c r="BD80" s="25" t="s">
        <v>91</v>
      </c>
      <c r="BE80" s="25" t="s">
        <v>92</v>
      </c>
    </row>
    <row r="81" spans="2:57" ht="0.75" customHeight="1" x14ac:dyDescent="0.3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H81" s="3"/>
      <c r="AI81" s="3"/>
      <c r="AJ81" s="3"/>
      <c r="AK81" s="3"/>
      <c r="AL81" s="3"/>
      <c r="AM81" s="3"/>
      <c r="AN81" s="3"/>
      <c r="AO81" s="3"/>
      <c r="AQ81" s="3"/>
      <c r="AR81" s="3"/>
      <c r="AS81" s="3"/>
      <c r="AT81" s="3"/>
      <c r="AU81" s="3"/>
      <c r="AV81" s="3"/>
      <c r="AW81" s="3"/>
      <c r="AY81" s="3"/>
      <c r="AZ81" s="3"/>
      <c r="BA81" s="3"/>
      <c r="BB81" s="3"/>
      <c r="BC81" s="3"/>
      <c r="BD81" s="3"/>
      <c r="BE81" s="3"/>
    </row>
    <row r="82" spans="2:57" s="4" customFormat="1" ht="12" customHeight="1" x14ac:dyDescent="0.3">
      <c r="B82" s="4" t="s">
        <v>113</v>
      </c>
      <c r="C82" s="27"/>
      <c r="D82" s="26"/>
      <c r="E82" s="26"/>
      <c r="F82" s="26"/>
      <c r="G82" s="26"/>
      <c r="H82" s="26"/>
      <c r="I82" s="26"/>
      <c r="J82" s="26"/>
      <c r="K82" s="26"/>
      <c r="L82" s="26"/>
      <c r="M82" s="26"/>
      <c r="N82" s="26"/>
      <c r="O82" s="26"/>
      <c r="P82" s="26"/>
      <c r="Q82" s="26"/>
      <c r="R82" s="26"/>
      <c r="S82" s="26"/>
      <c r="T82" s="26"/>
      <c r="U82" s="26">
        <v>26998</v>
      </c>
      <c r="V82" s="26">
        <v>17640</v>
      </c>
      <c r="W82" s="26">
        <v>14154</v>
      </c>
      <c r="X82" s="26">
        <v>8273</v>
      </c>
      <c r="Y82" s="26">
        <v>10323</v>
      </c>
      <c r="Z82" s="26">
        <v>9257</v>
      </c>
      <c r="AA82" s="26">
        <v>15720</v>
      </c>
      <c r="AB82" s="26">
        <v>12825</v>
      </c>
      <c r="AC82" s="26">
        <v>9038</v>
      </c>
      <c r="AD82" s="26">
        <v>7764</v>
      </c>
      <c r="AE82" s="26">
        <v>4227</v>
      </c>
      <c r="AF82" s="26">
        <v>4736</v>
      </c>
      <c r="AH82" s="27"/>
      <c r="AI82" s="23"/>
      <c r="AJ82" s="23"/>
      <c r="AK82" s="23"/>
      <c r="AL82" s="23"/>
      <c r="AM82" s="26">
        <v>22426</v>
      </c>
      <c r="AN82" s="26">
        <v>28545</v>
      </c>
      <c r="AO82" s="26">
        <v>8963</v>
      </c>
      <c r="AQ82" s="26"/>
      <c r="AR82" s="26"/>
      <c r="AS82" s="26"/>
      <c r="AT82" s="26"/>
      <c r="AU82" s="26">
        <v>67064</v>
      </c>
      <c r="AV82" s="26">
        <v>48125</v>
      </c>
      <c r="AW82" s="26">
        <v>25763</v>
      </c>
      <c r="AY82" s="26"/>
      <c r="AZ82" s="26"/>
      <c r="BA82" s="26"/>
      <c r="BB82" s="26"/>
      <c r="BC82" s="26">
        <v>40066</v>
      </c>
      <c r="BD82" s="26">
        <v>37802</v>
      </c>
      <c r="BE82" s="26">
        <v>16726</v>
      </c>
    </row>
    <row r="83" spans="2:57" s="17" customFormat="1" ht="12" customHeight="1" x14ac:dyDescent="0.3">
      <c r="B83" s="17" t="s">
        <v>114</v>
      </c>
      <c r="C83" s="28"/>
      <c r="D83" s="22"/>
      <c r="E83" s="22"/>
      <c r="F83" s="22"/>
      <c r="G83" s="22"/>
      <c r="H83" s="22"/>
      <c r="I83" s="22"/>
      <c r="J83" s="22"/>
      <c r="K83" s="22"/>
      <c r="L83" s="22"/>
      <c r="M83" s="22"/>
      <c r="N83" s="22"/>
      <c r="O83" s="22"/>
      <c r="P83" s="22"/>
      <c r="Q83" s="22"/>
      <c r="R83" s="22"/>
      <c r="S83" s="22"/>
      <c r="T83" s="22"/>
      <c r="U83" s="22">
        <v>-6360</v>
      </c>
      <c r="V83" s="22">
        <v>0</v>
      </c>
      <c r="W83" s="22">
        <v>0</v>
      </c>
      <c r="X83" s="22">
        <v>0</v>
      </c>
      <c r="Y83" s="22">
        <v>0</v>
      </c>
      <c r="Z83" s="22">
        <v>0</v>
      </c>
      <c r="AA83" s="22">
        <v>0</v>
      </c>
      <c r="AB83" s="22">
        <v>0</v>
      </c>
      <c r="AC83" s="22">
        <v>0</v>
      </c>
      <c r="AD83" s="22">
        <v>0</v>
      </c>
      <c r="AE83" s="22">
        <v>0</v>
      </c>
      <c r="AF83" s="22">
        <v>0</v>
      </c>
      <c r="AH83" s="28"/>
      <c r="AI83" s="19"/>
      <c r="AJ83" s="19"/>
      <c r="AK83" s="19"/>
      <c r="AL83" s="19"/>
      <c r="AM83" s="22">
        <v>0</v>
      </c>
      <c r="AN83" s="22">
        <v>0</v>
      </c>
      <c r="AO83" s="22">
        <v>0</v>
      </c>
      <c r="AQ83" s="22"/>
      <c r="AR83" s="22"/>
      <c r="AS83" s="22"/>
      <c r="AT83" s="22"/>
      <c r="AU83" s="22">
        <v>-6360</v>
      </c>
      <c r="AV83" s="22">
        <v>0</v>
      </c>
      <c r="AW83" s="22">
        <v>0</v>
      </c>
      <c r="AY83" s="22"/>
      <c r="AZ83" s="22"/>
      <c r="BA83" s="22"/>
      <c r="BB83" s="22"/>
      <c r="BC83" s="22">
        <v>0</v>
      </c>
      <c r="BD83" s="22">
        <v>0</v>
      </c>
      <c r="BE83" s="22">
        <v>0</v>
      </c>
    </row>
    <row r="84" spans="2:57" s="17" customFormat="1" ht="12" customHeight="1" x14ac:dyDescent="0.3">
      <c r="B84" s="17" t="s">
        <v>115</v>
      </c>
      <c r="C84" s="28"/>
      <c r="D84" s="22"/>
      <c r="E84" s="22"/>
      <c r="F84" s="22"/>
      <c r="G84" s="22"/>
      <c r="H84" s="22"/>
      <c r="I84" s="22"/>
      <c r="J84" s="22"/>
      <c r="K84" s="22"/>
      <c r="L84" s="22"/>
      <c r="M84" s="22"/>
      <c r="N84" s="22"/>
      <c r="O84" s="22"/>
      <c r="P84" s="22"/>
      <c r="Q84" s="22"/>
      <c r="R84" s="22"/>
      <c r="S84" s="22"/>
      <c r="T84" s="22"/>
      <c r="U84" s="22">
        <v>-1422</v>
      </c>
      <c r="V84" s="22">
        <v>0</v>
      </c>
      <c r="W84" s="22">
        <v>0</v>
      </c>
      <c r="X84" s="22">
        <v>0</v>
      </c>
      <c r="Y84" s="22">
        <v>0</v>
      </c>
      <c r="Z84" s="22">
        <v>0</v>
      </c>
      <c r="AA84" s="22">
        <v>0</v>
      </c>
      <c r="AB84" s="22">
        <v>0</v>
      </c>
      <c r="AC84" s="22">
        <v>0</v>
      </c>
      <c r="AD84" s="22">
        <v>0</v>
      </c>
      <c r="AE84" s="22">
        <v>0</v>
      </c>
      <c r="AF84" s="22">
        <v>0</v>
      </c>
      <c r="AH84" s="28"/>
      <c r="AI84" s="19"/>
      <c r="AJ84" s="19"/>
      <c r="AK84" s="19"/>
      <c r="AL84" s="19"/>
      <c r="AM84" s="22">
        <v>0</v>
      </c>
      <c r="AN84" s="22">
        <v>0</v>
      </c>
      <c r="AO84" s="22">
        <v>0</v>
      </c>
      <c r="AQ84" s="22"/>
      <c r="AR84" s="22"/>
      <c r="AS84" s="22"/>
      <c r="AT84" s="22"/>
      <c r="AU84" s="22">
        <v>-1422</v>
      </c>
      <c r="AV84" s="22">
        <v>0</v>
      </c>
      <c r="AW84" s="22">
        <v>0</v>
      </c>
      <c r="AY84" s="22"/>
      <c r="AZ84" s="22"/>
      <c r="BA84" s="22"/>
      <c r="BB84" s="22"/>
      <c r="BC84" s="22">
        <v>0</v>
      </c>
      <c r="BD84" s="22">
        <v>0</v>
      </c>
      <c r="BE84" s="22">
        <v>0</v>
      </c>
    </row>
    <row r="85" spans="2:57" s="17" customFormat="1" ht="12" customHeight="1" x14ac:dyDescent="0.3">
      <c r="B85" s="18" t="s">
        <v>106</v>
      </c>
      <c r="C85" s="29"/>
      <c r="D85" s="20"/>
      <c r="E85" s="20"/>
      <c r="F85" s="20"/>
      <c r="G85" s="20"/>
      <c r="H85" s="20"/>
      <c r="I85" s="20"/>
      <c r="J85" s="20"/>
      <c r="K85" s="20"/>
      <c r="L85" s="20"/>
      <c r="M85" s="20"/>
      <c r="N85" s="20"/>
      <c r="O85" s="20"/>
      <c r="P85" s="20"/>
      <c r="Q85" s="20"/>
      <c r="R85" s="20"/>
      <c r="S85" s="20"/>
      <c r="T85" s="20"/>
      <c r="U85" s="20">
        <v>250</v>
      </c>
      <c r="V85" s="20">
        <v>219</v>
      </c>
      <c r="W85" s="20">
        <v>1120</v>
      </c>
      <c r="X85" s="20">
        <v>913</v>
      </c>
      <c r="Y85" s="20">
        <v>630</v>
      </c>
      <c r="Z85" s="20">
        <v>590</v>
      </c>
      <c r="AA85" s="20">
        <v>140</v>
      </c>
      <c r="AB85" s="20">
        <v>31</v>
      </c>
      <c r="AC85" s="20">
        <v>155</v>
      </c>
      <c r="AD85" s="20">
        <v>647</v>
      </c>
      <c r="AE85" s="20">
        <v>369</v>
      </c>
      <c r="AF85" s="20">
        <v>553</v>
      </c>
      <c r="AH85" s="29"/>
      <c r="AI85" s="21"/>
      <c r="AJ85" s="21"/>
      <c r="AK85" s="21"/>
      <c r="AL85" s="21"/>
      <c r="AM85" s="20">
        <v>2033</v>
      </c>
      <c r="AN85" s="20">
        <v>171</v>
      </c>
      <c r="AO85" s="20">
        <v>922</v>
      </c>
      <c r="AQ85" s="20"/>
      <c r="AR85" s="20"/>
      <c r="AS85" s="20"/>
      <c r="AT85" s="20"/>
      <c r="AU85" s="20">
        <v>2500</v>
      </c>
      <c r="AV85" s="20">
        <v>1391</v>
      </c>
      <c r="AW85" s="20">
        <v>1724</v>
      </c>
      <c r="AY85" s="20"/>
      <c r="AZ85" s="20"/>
      <c r="BA85" s="20"/>
      <c r="BB85" s="20"/>
      <c r="BC85" s="20">
        <v>2250</v>
      </c>
      <c r="BD85" s="20">
        <v>761</v>
      </c>
      <c r="BE85" s="20">
        <v>1569</v>
      </c>
    </row>
    <row r="86" spans="2:57" s="17" customFormat="1" ht="12" customHeight="1" x14ac:dyDescent="0.3">
      <c r="B86" s="5" t="s">
        <v>18</v>
      </c>
      <c r="C86" s="10"/>
      <c r="D86" s="35"/>
      <c r="E86" s="35"/>
      <c r="F86" s="35"/>
      <c r="G86" s="35"/>
      <c r="H86" s="35"/>
      <c r="I86" s="35"/>
      <c r="J86" s="35"/>
      <c r="K86" s="35"/>
      <c r="L86" s="35"/>
      <c r="M86" s="35"/>
      <c r="N86" s="35"/>
      <c r="O86" s="35"/>
      <c r="P86" s="35"/>
      <c r="Q86" s="8"/>
      <c r="R86" s="8"/>
      <c r="S86" s="8"/>
      <c r="T86" s="8"/>
      <c r="U86" s="8">
        <v>19466</v>
      </c>
      <c r="V86" s="8">
        <v>17859</v>
      </c>
      <c r="W86" s="8">
        <v>15274</v>
      </c>
      <c r="X86" s="8">
        <v>9186</v>
      </c>
      <c r="Y86" s="8">
        <v>10953</v>
      </c>
      <c r="Z86" s="8">
        <v>9847</v>
      </c>
      <c r="AA86" s="8">
        <v>15860</v>
      </c>
      <c r="AB86" s="8">
        <v>12856</v>
      </c>
      <c r="AC86" s="8">
        <v>9193</v>
      </c>
      <c r="AD86" s="8">
        <v>8411</v>
      </c>
      <c r="AE86" s="8">
        <v>4595</v>
      </c>
      <c r="AF86" s="8">
        <v>5289</v>
      </c>
      <c r="AH86" s="10"/>
      <c r="AI86" s="8"/>
      <c r="AJ86" s="8"/>
      <c r="AK86" s="8"/>
      <c r="AL86" s="8"/>
      <c r="AM86" s="8">
        <v>24460</v>
      </c>
      <c r="AN86" s="8">
        <v>28717</v>
      </c>
      <c r="AO86" s="8">
        <v>9886</v>
      </c>
      <c r="AQ86" s="8"/>
      <c r="AR86" s="8"/>
      <c r="AS86" s="8"/>
      <c r="AT86" s="8"/>
      <c r="AU86" s="8">
        <v>61782</v>
      </c>
      <c r="AV86" s="8">
        <v>49517</v>
      </c>
      <c r="AW86" s="8">
        <v>27487</v>
      </c>
      <c r="AY86" s="8"/>
      <c r="AZ86" s="8"/>
      <c r="BA86" s="8"/>
      <c r="BB86" s="8"/>
      <c r="BC86" s="8">
        <v>42316</v>
      </c>
      <c r="BD86" s="8">
        <v>38563</v>
      </c>
      <c r="BE86" s="8">
        <v>18295</v>
      </c>
    </row>
    <row r="87" spans="2:57" s="17" customFormat="1" ht="12" customHeight="1" x14ac:dyDescent="0.3">
      <c r="Q87" s="22"/>
      <c r="R87" s="22"/>
      <c r="S87" s="22"/>
      <c r="T87" s="22"/>
      <c r="U87" s="22"/>
      <c r="V87" s="22"/>
      <c r="W87" s="22"/>
      <c r="X87" s="22"/>
      <c r="Y87" s="22"/>
      <c r="Z87" s="22"/>
      <c r="AA87" s="22"/>
      <c r="AB87" s="22"/>
      <c r="AC87" s="22"/>
      <c r="AD87" s="22"/>
      <c r="AE87" s="22"/>
      <c r="AF87" s="22"/>
      <c r="AI87" s="22"/>
      <c r="AJ87" s="22"/>
      <c r="AK87" s="22"/>
      <c r="AL87" s="22"/>
      <c r="AM87" s="22"/>
      <c r="AN87" s="22"/>
      <c r="AO87" s="22"/>
      <c r="AV87" s="22"/>
      <c r="AW87" s="22"/>
      <c r="AY87" s="22"/>
      <c r="AZ87" s="22"/>
      <c r="BA87" s="22"/>
      <c r="BB87" s="22"/>
      <c r="BC87" s="22"/>
      <c r="BD87" s="22"/>
      <c r="BE87" s="22"/>
    </row>
    <row r="88" spans="2:57" s="4" customFormat="1" ht="12" customHeight="1" x14ac:dyDescent="0.3">
      <c r="B88" s="4" t="s">
        <v>116</v>
      </c>
      <c r="C88" s="27"/>
      <c r="D88" s="26"/>
      <c r="E88" s="26"/>
      <c r="F88" s="26"/>
      <c r="G88" s="26"/>
      <c r="H88" s="26"/>
      <c r="I88" s="26"/>
      <c r="J88" s="26"/>
      <c r="K88" s="26"/>
      <c r="L88" s="26"/>
      <c r="M88" s="26"/>
      <c r="N88" s="26"/>
      <c r="O88" s="26"/>
      <c r="P88" s="26"/>
      <c r="Q88" s="23"/>
      <c r="R88" s="23"/>
      <c r="S88" s="23"/>
      <c r="T88" s="23"/>
      <c r="U88" s="26">
        <v>19792</v>
      </c>
      <c r="V88" s="26">
        <v>10206</v>
      </c>
      <c r="W88" s="26">
        <v>7122</v>
      </c>
      <c r="X88" s="26">
        <v>1279</v>
      </c>
      <c r="Y88" s="26">
        <v>4701</v>
      </c>
      <c r="Z88" s="26">
        <v>4436</v>
      </c>
      <c r="AA88" s="26">
        <v>11362</v>
      </c>
      <c r="AB88" s="26">
        <v>8472</v>
      </c>
      <c r="AC88" s="26">
        <v>4508</v>
      </c>
      <c r="AD88" s="26">
        <v>4143</v>
      </c>
      <c r="AE88" s="26">
        <v>1085</v>
      </c>
      <c r="AF88" s="26">
        <v>1958</v>
      </c>
      <c r="AH88" s="27"/>
      <c r="AI88" s="23"/>
      <c r="AJ88" s="23"/>
      <c r="AK88" s="23"/>
      <c r="AL88" s="23"/>
      <c r="AM88" s="26">
        <v>8401</v>
      </c>
      <c r="AN88" s="26">
        <v>19834</v>
      </c>
      <c r="AO88" s="26">
        <v>3043</v>
      </c>
      <c r="AQ88" s="26"/>
      <c r="AR88" s="26"/>
      <c r="AS88" s="26"/>
      <c r="AT88" s="26"/>
      <c r="AU88" s="26">
        <v>38398</v>
      </c>
      <c r="AV88" s="26">
        <v>28971</v>
      </c>
      <c r="AW88" s="26">
        <v>11692</v>
      </c>
      <c r="AY88" s="26"/>
      <c r="AZ88" s="26"/>
      <c r="BA88" s="26"/>
      <c r="BB88" s="26"/>
      <c r="BC88" s="26">
        <v>18606</v>
      </c>
      <c r="BD88" s="26">
        <v>24269</v>
      </c>
      <c r="BE88" s="26">
        <v>7185</v>
      </c>
    </row>
    <row r="89" spans="2:57" s="17" customFormat="1" ht="12" customHeight="1" x14ac:dyDescent="0.3">
      <c r="B89" s="17" t="s">
        <v>114</v>
      </c>
      <c r="C89" s="28"/>
      <c r="D89" s="22"/>
      <c r="E89" s="22"/>
      <c r="F89" s="22"/>
      <c r="G89" s="22"/>
      <c r="H89" s="22"/>
      <c r="I89" s="22"/>
      <c r="J89" s="22"/>
      <c r="K89" s="22"/>
      <c r="L89" s="22"/>
      <c r="M89" s="22"/>
      <c r="N89" s="22"/>
      <c r="O89" s="22"/>
      <c r="P89" s="22"/>
      <c r="Q89" s="19"/>
      <c r="R89" s="19"/>
      <c r="S89" s="19"/>
      <c r="T89" s="19"/>
      <c r="U89" s="22">
        <v>-6360</v>
      </c>
      <c r="V89" s="22">
        <v>0</v>
      </c>
      <c r="W89" s="22">
        <v>0</v>
      </c>
      <c r="X89" s="22">
        <v>0</v>
      </c>
      <c r="Y89" s="22">
        <v>0</v>
      </c>
      <c r="Z89" s="22">
        <v>0</v>
      </c>
      <c r="AA89" s="22">
        <v>0</v>
      </c>
      <c r="AB89" s="22">
        <v>0</v>
      </c>
      <c r="AC89" s="22">
        <v>0</v>
      </c>
      <c r="AD89" s="22">
        <v>0</v>
      </c>
      <c r="AE89" s="22">
        <v>0</v>
      </c>
      <c r="AF89" s="22">
        <v>0</v>
      </c>
      <c r="AH89" s="28"/>
      <c r="AI89" s="19"/>
      <c r="AJ89" s="19"/>
      <c r="AK89" s="19"/>
      <c r="AL89" s="19"/>
      <c r="AM89" s="22">
        <v>0</v>
      </c>
      <c r="AN89" s="22">
        <v>0</v>
      </c>
      <c r="AO89" s="22">
        <v>0</v>
      </c>
      <c r="AQ89" s="22"/>
      <c r="AR89" s="22"/>
      <c r="AS89" s="22"/>
      <c r="AT89" s="22"/>
      <c r="AU89" s="22">
        <v>-6360</v>
      </c>
      <c r="AV89" s="22">
        <v>0</v>
      </c>
      <c r="AW89" s="22">
        <v>0</v>
      </c>
      <c r="AY89" s="22"/>
      <c r="AZ89" s="22"/>
      <c r="BA89" s="22"/>
      <c r="BB89" s="22"/>
      <c r="BC89" s="22">
        <v>0</v>
      </c>
      <c r="BD89" s="22">
        <v>0</v>
      </c>
      <c r="BE89" s="22">
        <v>0</v>
      </c>
    </row>
    <row r="90" spans="2:57" s="17" customFormat="1" ht="12" customHeight="1" x14ac:dyDescent="0.3">
      <c r="B90" s="17" t="s">
        <v>115</v>
      </c>
      <c r="C90" s="28"/>
      <c r="D90" s="22"/>
      <c r="E90" s="22"/>
      <c r="F90" s="22"/>
      <c r="G90" s="22"/>
      <c r="H90" s="22"/>
      <c r="I90" s="22"/>
      <c r="J90" s="22"/>
      <c r="K90" s="22"/>
      <c r="L90" s="22"/>
      <c r="M90" s="22"/>
      <c r="N90" s="22"/>
      <c r="O90" s="22"/>
      <c r="P90" s="22"/>
      <c r="Q90" s="19"/>
      <c r="R90" s="19"/>
      <c r="S90" s="19"/>
      <c r="T90" s="19"/>
      <c r="U90" s="22">
        <v>-1422</v>
      </c>
      <c r="V90" s="22">
        <v>0</v>
      </c>
      <c r="W90" s="22">
        <v>0</v>
      </c>
      <c r="X90" s="22">
        <v>0</v>
      </c>
      <c r="Y90" s="22">
        <v>0</v>
      </c>
      <c r="Z90" s="22">
        <v>0</v>
      </c>
      <c r="AA90" s="22">
        <v>0</v>
      </c>
      <c r="AB90" s="22">
        <v>0</v>
      </c>
      <c r="AC90" s="22">
        <v>0</v>
      </c>
      <c r="AD90" s="22">
        <v>0</v>
      </c>
      <c r="AE90" s="22">
        <v>0</v>
      </c>
      <c r="AF90" s="22">
        <v>0</v>
      </c>
      <c r="AH90" s="28"/>
      <c r="AI90" s="19"/>
      <c r="AJ90" s="19"/>
      <c r="AK90" s="19"/>
      <c r="AL90" s="19"/>
      <c r="AM90" s="22">
        <v>0</v>
      </c>
      <c r="AN90" s="22">
        <v>0</v>
      </c>
      <c r="AO90" s="22">
        <v>0</v>
      </c>
      <c r="AQ90" s="22"/>
      <c r="AR90" s="22"/>
      <c r="AS90" s="22"/>
      <c r="AT90" s="22"/>
      <c r="AU90" s="22">
        <v>-1422</v>
      </c>
      <c r="AV90" s="22">
        <v>0</v>
      </c>
      <c r="AW90" s="22">
        <v>0</v>
      </c>
      <c r="AY90" s="22"/>
      <c r="AZ90" s="22"/>
      <c r="BA90" s="22"/>
      <c r="BB90" s="22"/>
      <c r="BC90" s="22">
        <v>0</v>
      </c>
      <c r="BD90" s="22">
        <v>0</v>
      </c>
      <c r="BE90" s="22">
        <v>0</v>
      </c>
    </row>
    <row r="91" spans="2:57" s="17" customFormat="1" ht="12" customHeight="1" x14ac:dyDescent="0.3">
      <c r="B91" s="18" t="s">
        <v>106</v>
      </c>
      <c r="C91" s="29"/>
      <c r="D91" s="20"/>
      <c r="E91" s="20"/>
      <c r="F91" s="20"/>
      <c r="G91" s="20"/>
      <c r="H91" s="20"/>
      <c r="I91" s="20"/>
      <c r="J91" s="20"/>
      <c r="K91" s="20"/>
      <c r="L91" s="20"/>
      <c r="M91" s="20"/>
      <c r="N91" s="20"/>
      <c r="O91" s="20"/>
      <c r="P91" s="20"/>
      <c r="Q91" s="20"/>
      <c r="R91" s="20"/>
      <c r="S91" s="20"/>
      <c r="T91" s="20"/>
      <c r="U91" s="20">
        <v>250</v>
      </c>
      <c r="V91" s="20">
        <v>219</v>
      </c>
      <c r="W91" s="20">
        <v>1120</v>
      </c>
      <c r="X91" s="20">
        <v>913</v>
      </c>
      <c r="Y91" s="20">
        <v>630</v>
      </c>
      <c r="Z91" s="20">
        <v>590</v>
      </c>
      <c r="AA91" s="20">
        <v>140</v>
      </c>
      <c r="AB91" s="20">
        <v>31</v>
      </c>
      <c r="AC91" s="20">
        <v>155</v>
      </c>
      <c r="AD91" s="20">
        <v>647</v>
      </c>
      <c r="AE91" s="20">
        <v>369</v>
      </c>
      <c r="AF91" s="20">
        <v>553</v>
      </c>
      <c r="AH91" s="29"/>
      <c r="AI91" s="20"/>
      <c r="AJ91" s="20"/>
      <c r="AK91" s="20"/>
      <c r="AL91" s="20"/>
      <c r="AM91" s="20">
        <v>2033</v>
      </c>
      <c r="AN91" s="20">
        <v>171</v>
      </c>
      <c r="AO91" s="20">
        <v>922</v>
      </c>
      <c r="AQ91" s="20"/>
      <c r="AR91" s="20"/>
      <c r="AS91" s="20"/>
      <c r="AT91" s="20"/>
      <c r="AU91" s="20">
        <v>2500</v>
      </c>
      <c r="AV91" s="20">
        <v>1391</v>
      </c>
      <c r="AW91" s="20">
        <v>1724</v>
      </c>
      <c r="AY91" s="20"/>
      <c r="AZ91" s="20"/>
      <c r="BA91" s="20"/>
      <c r="BB91" s="20"/>
      <c r="BC91" s="20">
        <v>2250</v>
      </c>
      <c r="BD91" s="20">
        <v>761</v>
      </c>
      <c r="BE91" s="20">
        <v>1569</v>
      </c>
    </row>
    <row r="92" spans="2:57" s="17" customFormat="1" ht="12" customHeight="1" x14ac:dyDescent="0.3">
      <c r="B92" s="5" t="s">
        <v>21</v>
      </c>
      <c r="C92" s="10"/>
      <c r="D92" s="35"/>
      <c r="E92" s="35"/>
      <c r="F92" s="35"/>
      <c r="G92" s="35"/>
      <c r="H92" s="35"/>
      <c r="I92" s="35"/>
      <c r="J92" s="35"/>
      <c r="K92" s="35"/>
      <c r="L92" s="35"/>
      <c r="M92" s="35"/>
      <c r="N92" s="35"/>
      <c r="O92" s="35"/>
      <c r="P92" s="35"/>
      <c r="Q92" s="8"/>
      <c r="R92" s="8"/>
      <c r="S92" s="8"/>
      <c r="T92" s="8"/>
      <c r="U92" s="8">
        <v>12260</v>
      </c>
      <c r="V92" s="8">
        <v>10425</v>
      </c>
      <c r="W92" s="8">
        <v>8242</v>
      </c>
      <c r="X92" s="8">
        <v>2192</v>
      </c>
      <c r="Y92" s="8">
        <v>5331</v>
      </c>
      <c r="Z92" s="8">
        <v>5026</v>
      </c>
      <c r="AA92" s="8">
        <v>11502</v>
      </c>
      <c r="AB92" s="8">
        <v>8503</v>
      </c>
      <c r="AC92" s="8">
        <v>4663</v>
      </c>
      <c r="AD92" s="8">
        <v>4790</v>
      </c>
      <c r="AE92" s="8">
        <v>1453</v>
      </c>
      <c r="AF92" s="8">
        <v>2511</v>
      </c>
      <c r="AH92" s="10"/>
      <c r="AI92" s="8"/>
      <c r="AJ92" s="8"/>
      <c r="AK92" s="8"/>
      <c r="AL92" s="8"/>
      <c r="AM92" s="8">
        <v>10434</v>
      </c>
      <c r="AN92" s="8">
        <v>20005</v>
      </c>
      <c r="AO92" s="8">
        <v>3966</v>
      </c>
      <c r="AQ92" s="8"/>
      <c r="AR92" s="8"/>
      <c r="AS92" s="8"/>
      <c r="AT92" s="8"/>
      <c r="AU92" s="8">
        <v>33116</v>
      </c>
      <c r="AV92" s="8">
        <v>30362</v>
      </c>
      <c r="AW92" s="8">
        <v>13417</v>
      </c>
      <c r="AY92" s="8"/>
      <c r="AZ92" s="8"/>
      <c r="BA92" s="8"/>
      <c r="BB92" s="8"/>
      <c r="BC92" s="8">
        <v>20856</v>
      </c>
      <c r="BD92" s="8">
        <v>25031</v>
      </c>
      <c r="BE92" s="8">
        <v>8755</v>
      </c>
    </row>
    <row r="95" spans="2:57" x14ac:dyDescent="0.35">
      <c r="B95" s="1" t="s">
        <v>117</v>
      </c>
    </row>
    <row r="96" spans="2:57" x14ac:dyDescent="0.35">
      <c r="B96" s="24" t="s">
        <v>53</v>
      </c>
      <c r="C96" s="25" t="s">
        <v>162</v>
      </c>
      <c r="D96" s="25" t="s">
        <v>152</v>
      </c>
      <c r="E96" s="25" t="s">
        <v>151</v>
      </c>
      <c r="F96" s="25" t="s">
        <v>143</v>
      </c>
      <c r="G96" s="25" t="s">
        <v>54</v>
      </c>
      <c r="H96" s="25" t="s">
        <v>55</v>
      </c>
      <c r="I96" s="25" t="s">
        <v>56</v>
      </c>
      <c r="J96" s="25" t="s">
        <v>57</v>
      </c>
      <c r="K96" s="25" t="s">
        <v>58</v>
      </c>
      <c r="L96" s="25" t="s">
        <v>59</v>
      </c>
      <c r="M96" s="25" t="s">
        <v>60</v>
      </c>
      <c r="N96" s="25" t="s">
        <v>61</v>
      </c>
      <c r="O96" s="25" t="s">
        <v>62</v>
      </c>
      <c r="P96" s="25" t="s">
        <v>63</v>
      </c>
      <c r="Q96" s="25" t="s">
        <v>64</v>
      </c>
      <c r="R96" s="25" t="s">
        <v>65</v>
      </c>
      <c r="S96" s="25" t="s">
        <v>66</v>
      </c>
      <c r="T96" s="25" t="s">
        <v>67</v>
      </c>
      <c r="U96" s="25" t="s">
        <v>68</v>
      </c>
      <c r="V96" s="25" t="s">
        <v>69</v>
      </c>
      <c r="W96" s="25" t="s">
        <v>70</v>
      </c>
      <c r="X96" s="25" t="s">
        <v>71</v>
      </c>
      <c r="Y96" s="25" t="s">
        <v>72</v>
      </c>
      <c r="Z96" s="25" t="s">
        <v>73</v>
      </c>
      <c r="AA96" s="25" t="s">
        <v>74</v>
      </c>
      <c r="AB96" s="25" t="s">
        <v>75</v>
      </c>
      <c r="AC96" s="25" t="s">
        <v>76</v>
      </c>
      <c r="AD96" s="25" t="s">
        <v>77</v>
      </c>
      <c r="AE96" s="25" t="s">
        <v>78</v>
      </c>
      <c r="AF96" s="25" t="s">
        <v>79</v>
      </c>
      <c r="AH96" s="25" t="s">
        <v>163</v>
      </c>
      <c r="AI96" s="25" t="s">
        <v>80</v>
      </c>
      <c r="AJ96" s="25" t="s">
        <v>81</v>
      </c>
      <c r="AK96" s="25" t="s">
        <v>82</v>
      </c>
      <c r="AL96" s="25" t="s">
        <v>83</v>
      </c>
      <c r="AM96" s="25" t="s">
        <v>84</v>
      </c>
      <c r="AN96" s="25" t="s">
        <v>85</v>
      </c>
      <c r="AO96" s="25" t="s">
        <v>86</v>
      </c>
      <c r="AQ96" s="25">
        <v>2025</v>
      </c>
      <c r="AR96" s="25">
        <v>2024</v>
      </c>
      <c r="AS96" s="25">
        <v>2023</v>
      </c>
      <c r="AT96" s="25">
        <v>2022</v>
      </c>
      <c r="AU96" s="25">
        <v>2021</v>
      </c>
      <c r="AV96" s="25">
        <v>2020</v>
      </c>
      <c r="AW96" s="25">
        <v>2019</v>
      </c>
      <c r="AY96" s="25" t="s">
        <v>142</v>
      </c>
      <c r="AZ96" s="25" t="s">
        <v>87</v>
      </c>
      <c r="BA96" s="25" t="s">
        <v>88</v>
      </c>
      <c r="BB96" s="25" t="s">
        <v>89</v>
      </c>
      <c r="BC96" s="25" t="s">
        <v>90</v>
      </c>
      <c r="BD96" s="25" t="s">
        <v>91</v>
      </c>
      <c r="BE96" s="25" t="s">
        <v>92</v>
      </c>
    </row>
    <row r="97" spans="2:57" ht="0.75" customHeight="1" x14ac:dyDescent="0.3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H97" s="3"/>
      <c r="AI97" s="3"/>
      <c r="AJ97" s="3"/>
      <c r="AK97" s="3"/>
      <c r="AL97" s="3"/>
      <c r="AM97" s="3"/>
      <c r="AN97" s="3"/>
      <c r="AO97" s="3"/>
      <c r="AQ97" s="3"/>
      <c r="AR97" s="3"/>
      <c r="AS97" s="3"/>
      <c r="AT97" s="3"/>
      <c r="AU97" s="3"/>
      <c r="AV97" s="3"/>
      <c r="AW97" s="3"/>
      <c r="AY97" s="3"/>
      <c r="AZ97" s="3"/>
      <c r="BA97" s="3"/>
      <c r="BB97" s="3"/>
      <c r="BC97" s="3"/>
      <c r="BD97" s="3"/>
      <c r="BE97" s="3"/>
    </row>
    <row r="98" spans="2:57" s="17" customFormat="1" ht="12" customHeight="1" x14ac:dyDescent="0.3">
      <c r="B98" s="17" t="s">
        <v>118</v>
      </c>
      <c r="C98" s="30"/>
      <c r="D98" s="38">
        <v>228879</v>
      </c>
      <c r="E98" s="38">
        <v>167054</v>
      </c>
      <c r="F98" s="38">
        <v>147357</v>
      </c>
      <c r="G98" s="38">
        <v>146425</v>
      </c>
      <c r="H98" s="38">
        <v>137492</v>
      </c>
      <c r="I98" s="38">
        <v>128559</v>
      </c>
      <c r="J98" s="38">
        <v>124626</v>
      </c>
      <c r="K98" s="38">
        <v>130693</v>
      </c>
      <c r="L98" s="38">
        <v>141760</v>
      </c>
      <c r="M98" s="38">
        <v>154835</v>
      </c>
      <c r="N98" s="38">
        <v>160979</v>
      </c>
      <c r="O98" s="38">
        <v>167129</v>
      </c>
      <c r="P98" s="38">
        <v>152817</v>
      </c>
      <c r="Q98" s="38">
        <v>156534</v>
      </c>
      <c r="R98" s="38">
        <v>231236</v>
      </c>
      <c r="S98" s="38">
        <v>236981</v>
      </c>
      <c r="T98" s="38">
        <v>244082</v>
      </c>
      <c r="U98" s="38">
        <v>249993</v>
      </c>
      <c r="V98" s="38">
        <v>214770</v>
      </c>
      <c r="W98" s="38">
        <v>218669</v>
      </c>
      <c r="X98" s="38">
        <v>189542</v>
      </c>
      <c r="Y98" s="38">
        <v>206813</v>
      </c>
      <c r="Z98" s="38">
        <v>156452</v>
      </c>
      <c r="AA98" s="38">
        <v>160738</v>
      </c>
      <c r="AB98" s="38">
        <v>165033</v>
      </c>
      <c r="AC98" s="38">
        <v>169304</v>
      </c>
      <c r="AD98" s="38">
        <v>173061</v>
      </c>
      <c r="AE98" s="38">
        <v>147471</v>
      </c>
      <c r="AF98" s="38">
        <v>121892</v>
      </c>
      <c r="AH98" s="30"/>
      <c r="AI98" s="38">
        <v>146425</v>
      </c>
      <c r="AJ98" s="38">
        <v>130693</v>
      </c>
      <c r="AK98" s="38">
        <v>167129</v>
      </c>
      <c r="AL98" s="38">
        <v>236981</v>
      </c>
      <c r="AM98" s="38">
        <v>218669</v>
      </c>
      <c r="AN98" s="38">
        <v>160738</v>
      </c>
      <c r="AO98" s="38">
        <v>147471</v>
      </c>
      <c r="AQ98" s="38">
        <v>167054</v>
      </c>
      <c r="AR98" s="38">
        <v>128559</v>
      </c>
      <c r="AS98" s="38">
        <v>154835</v>
      </c>
      <c r="AT98" s="38">
        <v>156534</v>
      </c>
      <c r="AU98" s="38">
        <v>249993</v>
      </c>
      <c r="AV98" s="38">
        <v>206813</v>
      </c>
      <c r="AW98" s="38">
        <v>169304</v>
      </c>
      <c r="AY98" s="38">
        <v>147357</v>
      </c>
      <c r="AZ98" s="38">
        <v>124626</v>
      </c>
      <c r="BA98" s="38">
        <v>160979</v>
      </c>
      <c r="BB98" s="38">
        <v>231236</v>
      </c>
      <c r="BC98" s="38">
        <v>214770</v>
      </c>
      <c r="BD98" s="38">
        <v>156452</v>
      </c>
      <c r="BE98" s="38">
        <v>173061</v>
      </c>
    </row>
    <row r="99" spans="2:57" s="17" customFormat="1" ht="12" customHeight="1" x14ac:dyDescent="0.3">
      <c r="B99" s="17" t="s">
        <v>119</v>
      </c>
      <c r="C99" s="30"/>
      <c r="D99" s="38">
        <v>82105</v>
      </c>
      <c r="E99" s="38">
        <v>79567</v>
      </c>
      <c r="F99" s="38">
        <v>80332</v>
      </c>
      <c r="G99" s="38">
        <v>79472</v>
      </c>
      <c r="H99" s="38">
        <v>76288</v>
      </c>
      <c r="I99" s="38">
        <v>70625</v>
      </c>
      <c r="J99" s="38">
        <v>75803</v>
      </c>
      <c r="K99" s="38">
        <v>74973</v>
      </c>
      <c r="L99" s="38">
        <v>45766</v>
      </c>
      <c r="M99" s="38">
        <v>66897</v>
      </c>
      <c r="N99" s="38">
        <v>63905</v>
      </c>
      <c r="O99" s="38">
        <v>64224</v>
      </c>
      <c r="P99" s="38">
        <v>66379</v>
      </c>
      <c r="Q99" s="38">
        <v>69975</v>
      </c>
      <c r="R99" s="38">
        <v>63975</v>
      </c>
      <c r="S99" s="38">
        <v>69990</v>
      </c>
      <c r="T99" s="38">
        <v>80094</v>
      </c>
      <c r="U99" s="38">
        <v>78205</v>
      </c>
      <c r="V99" s="38">
        <v>79635</v>
      </c>
      <c r="W99" s="38">
        <v>80774</v>
      </c>
      <c r="X99" s="38">
        <v>80399</v>
      </c>
      <c r="Y99" s="38">
        <v>80649</v>
      </c>
      <c r="Z99" s="38">
        <v>72388</v>
      </c>
      <c r="AA99" s="38">
        <v>50877</v>
      </c>
      <c r="AB99" s="38">
        <v>59552</v>
      </c>
      <c r="AC99" s="38">
        <v>33836</v>
      </c>
      <c r="AD99" s="38">
        <v>32779</v>
      </c>
      <c r="AE99" s="38">
        <v>34994</v>
      </c>
      <c r="AF99" s="38">
        <v>34484</v>
      </c>
      <c r="AH99" s="30"/>
      <c r="AI99" s="38">
        <v>79472</v>
      </c>
      <c r="AJ99" s="38">
        <v>74973</v>
      </c>
      <c r="AK99" s="38">
        <v>64224</v>
      </c>
      <c r="AL99" s="38">
        <v>69990</v>
      </c>
      <c r="AM99" s="38">
        <v>80774</v>
      </c>
      <c r="AN99" s="38">
        <v>50877</v>
      </c>
      <c r="AO99" s="38">
        <v>34994</v>
      </c>
      <c r="AQ99" s="38">
        <v>79567</v>
      </c>
      <c r="AR99" s="38">
        <v>70625</v>
      </c>
      <c r="AS99" s="38">
        <v>66897</v>
      </c>
      <c r="AT99" s="38">
        <v>69975</v>
      </c>
      <c r="AU99" s="38">
        <v>78205</v>
      </c>
      <c r="AV99" s="38">
        <v>80649</v>
      </c>
      <c r="AW99" s="38">
        <v>33836</v>
      </c>
      <c r="AY99" s="38">
        <v>80332</v>
      </c>
      <c r="AZ99" s="38">
        <v>75803</v>
      </c>
      <c r="BA99" s="38">
        <v>63905</v>
      </c>
      <c r="BB99" s="38">
        <v>63975</v>
      </c>
      <c r="BC99" s="38">
        <v>79635</v>
      </c>
      <c r="BD99" s="38">
        <v>72388</v>
      </c>
      <c r="BE99" s="38">
        <v>32779</v>
      </c>
    </row>
    <row r="100" spans="2:57" s="17" customFormat="1" ht="12" customHeight="1" x14ac:dyDescent="0.3">
      <c r="B100" s="17" t="s">
        <v>120</v>
      </c>
      <c r="C100" s="30"/>
      <c r="D100" s="38">
        <v>35316</v>
      </c>
      <c r="E100" s="38">
        <v>22493</v>
      </c>
      <c r="F100" s="38">
        <v>25199</v>
      </c>
      <c r="G100" s="38">
        <v>25199</v>
      </c>
      <c r="H100" s="38">
        <v>25199</v>
      </c>
      <c r="I100" s="38">
        <v>25199</v>
      </c>
      <c r="J100" s="38">
        <v>25199</v>
      </c>
      <c r="K100" s="38">
        <v>25199</v>
      </c>
      <c r="L100" s="38">
        <v>25199</v>
      </c>
      <c r="M100" s="38">
        <v>25199</v>
      </c>
      <c r="N100" s="38">
        <v>25199</v>
      </c>
      <c r="O100" s="38">
        <v>25199</v>
      </c>
      <c r="P100" s="38">
        <v>91177</v>
      </c>
      <c r="Q100" s="47">
        <v>92769</v>
      </c>
      <c r="R100" s="47">
        <v>23936</v>
      </c>
      <c r="S100" s="47">
        <v>23936</v>
      </c>
      <c r="T100" s="47">
        <v>23936</v>
      </c>
      <c r="U100" s="47">
        <v>23936</v>
      </c>
      <c r="V100" s="47">
        <v>85507</v>
      </c>
      <c r="W100" s="47">
        <v>87512</v>
      </c>
      <c r="X100" s="47">
        <v>88965</v>
      </c>
      <c r="Y100" s="47">
        <v>22473</v>
      </c>
      <c r="Z100" s="47">
        <v>17367</v>
      </c>
      <c r="AA100" s="47">
        <v>17367</v>
      </c>
      <c r="AB100" s="47">
        <v>17367</v>
      </c>
      <c r="AC100" s="47">
        <v>17367</v>
      </c>
      <c r="AD100" s="47">
        <v>16936</v>
      </c>
      <c r="AE100" s="47">
        <v>15902</v>
      </c>
      <c r="AF100" s="47">
        <v>13920</v>
      </c>
      <c r="AH100" s="30"/>
      <c r="AI100" s="47">
        <v>25199</v>
      </c>
      <c r="AJ100" s="47">
        <v>25199</v>
      </c>
      <c r="AK100" s="47">
        <v>25199</v>
      </c>
      <c r="AL100" s="47">
        <v>23936</v>
      </c>
      <c r="AM100" s="47">
        <v>87512</v>
      </c>
      <c r="AN100" s="47">
        <v>17367</v>
      </c>
      <c r="AO100" s="47">
        <v>15902</v>
      </c>
      <c r="AQ100" s="38">
        <v>22493</v>
      </c>
      <c r="AR100" s="38">
        <v>25199</v>
      </c>
      <c r="AS100" s="38">
        <v>25199</v>
      </c>
      <c r="AT100" s="38">
        <v>92769</v>
      </c>
      <c r="AU100" s="38">
        <v>23936</v>
      </c>
      <c r="AV100" s="38">
        <v>22473</v>
      </c>
      <c r="AW100" s="38">
        <v>17367</v>
      </c>
      <c r="AY100" s="47">
        <v>25199</v>
      </c>
      <c r="AZ100" s="47">
        <v>25199</v>
      </c>
      <c r="BA100" s="47">
        <v>25199</v>
      </c>
      <c r="BB100" s="47">
        <v>23936</v>
      </c>
      <c r="BC100" s="47">
        <v>85507</v>
      </c>
      <c r="BD100" s="47">
        <v>17367</v>
      </c>
      <c r="BE100" s="47">
        <v>16936</v>
      </c>
    </row>
    <row r="101" spans="2:57" s="17" customFormat="1" ht="12" customHeight="1" x14ac:dyDescent="0.3">
      <c r="B101" s="17" t="s">
        <v>121</v>
      </c>
      <c r="C101" s="30"/>
      <c r="D101" s="38">
        <v>0</v>
      </c>
      <c r="E101" s="38">
        <v>0</v>
      </c>
      <c r="F101" s="38">
        <v>0</v>
      </c>
      <c r="G101" s="38">
        <v>0</v>
      </c>
      <c r="H101" s="38">
        <v>0</v>
      </c>
      <c r="I101" s="38">
        <v>0</v>
      </c>
      <c r="J101" s="38">
        <v>0</v>
      </c>
      <c r="K101" s="38">
        <v>17826</v>
      </c>
      <c r="L101" s="38">
        <v>17655</v>
      </c>
      <c r="M101" s="38">
        <v>0</v>
      </c>
      <c r="N101" s="38">
        <v>0</v>
      </c>
      <c r="O101" s="38">
        <v>0</v>
      </c>
      <c r="P101" s="38">
        <v>0</v>
      </c>
      <c r="Q101" s="47">
        <v>0</v>
      </c>
      <c r="R101" s="47">
        <v>0</v>
      </c>
      <c r="S101" s="47">
        <v>0</v>
      </c>
      <c r="T101" s="47">
        <v>0</v>
      </c>
      <c r="U101" s="47"/>
      <c r="V101" s="47"/>
      <c r="W101" s="47"/>
      <c r="X101" s="47"/>
      <c r="Y101" s="47"/>
      <c r="Z101" s="47"/>
      <c r="AA101" s="47"/>
      <c r="AB101" s="47"/>
      <c r="AC101" s="47"/>
      <c r="AD101" s="47"/>
      <c r="AE101" s="47"/>
      <c r="AF101" s="47"/>
      <c r="AH101" s="30"/>
      <c r="AI101" s="47">
        <v>0</v>
      </c>
      <c r="AJ101" s="47">
        <v>17826</v>
      </c>
      <c r="AK101" s="47">
        <v>0</v>
      </c>
      <c r="AL101" s="47">
        <v>0</v>
      </c>
      <c r="AM101" s="47">
        <v>0</v>
      </c>
      <c r="AN101" s="47">
        <v>0</v>
      </c>
      <c r="AO101" s="47">
        <v>0</v>
      </c>
      <c r="AQ101" s="38">
        <v>0</v>
      </c>
      <c r="AR101" s="38">
        <v>0</v>
      </c>
      <c r="AS101" s="38">
        <v>0</v>
      </c>
      <c r="AT101" s="38">
        <v>0</v>
      </c>
      <c r="AU101" s="38">
        <v>0</v>
      </c>
      <c r="AV101" s="38">
        <v>0</v>
      </c>
      <c r="AW101" s="38">
        <v>0</v>
      </c>
      <c r="AY101" s="47">
        <v>0</v>
      </c>
      <c r="AZ101" s="47">
        <v>0</v>
      </c>
      <c r="BA101" s="47">
        <v>0</v>
      </c>
      <c r="BB101" s="47">
        <v>0</v>
      </c>
      <c r="BC101" s="47">
        <v>0</v>
      </c>
      <c r="BD101" s="47">
        <v>0</v>
      </c>
      <c r="BE101" s="47">
        <v>0</v>
      </c>
    </row>
    <row r="102" spans="2:57" s="17" customFormat="1" ht="12" customHeight="1" x14ac:dyDescent="0.3">
      <c r="B102" s="18" t="s">
        <v>122</v>
      </c>
      <c r="C102" s="31"/>
      <c r="D102" s="39">
        <v>0</v>
      </c>
      <c r="E102" s="39">
        <v>0</v>
      </c>
      <c r="F102" s="39">
        <v>0</v>
      </c>
      <c r="G102" s="39">
        <v>0</v>
      </c>
      <c r="H102" s="39">
        <v>0</v>
      </c>
      <c r="I102" s="39">
        <v>0</v>
      </c>
      <c r="J102" s="39">
        <v>0</v>
      </c>
      <c r="K102" s="39">
        <v>0</v>
      </c>
      <c r="L102" s="39">
        <v>0</v>
      </c>
      <c r="M102" s="39">
        <v>0</v>
      </c>
      <c r="N102" s="39">
        <v>0</v>
      </c>
      <c r="O102" s="39">
        <v>924</v>
      </c>
      <c r="P102" s="39">
        <v>1423</v>
      </c>
      <c r="Q102" s="39">
        <v>233</v>
      </c>
      <c r="R102" s="39">
        <v>0</v>
      </c>
      <c r="S102" s="39">
        <v>830</v>
      </c>
      <c r="T102" s="39">
        <v>0</v>
      </c>
      <c r="U102" s="39">
        <v>2409</v>
      </c>
      <c r="V102" s="39">
        <v>15180</v>
      </c>
      <c r="W102" s="39">
        <v>7493</v>
      </c>
      <c r="X102" s="39">
        <v>0</v>
      </c>
      <c r="Y102" s="39">
        <v>0</v>
      </c>
      <c r="Z102" s="39">
        <v>14932</v>
      </c>
      <c r="AA102" s="39">
        <v>14629</v>
      </c>
      <c r="AB102" s="39">
        <v>5939</v>
      </c>
      <c r="AC102" s="39">
        <v>1835</v>
      </c>
      <c r="AD102" s="39">
        <v>2676</v>
      </c>
      <c r="AE102" s="39">
        <v>7851</v>
      </c>
      <c r="AF102" s="39">
        <v>3005</v>
      </c>
      <c r="AH102" s="31"/>
      <c r="AI102" s="39">
        <v>0</v>
      </c>
      <c r="AJ102" s="39">
        <v>0</v>
      </c>
      <c r="AK102" s="39">
        <v>924</v>
      </c>
      <c r="AL102" s="39">
        <v>830</v>
      </c>
      <c r="AM102" s="39">
        <v>7493</v>
      </c>
      <c r="AN102" s="39">
        <v>14629</v>
      </c>
      <c r="AO102" s="39">
        <v>7851</v>
      </c>
      <c r="AQ102" s="39">
        <v>0</v>
      </c>
      <c r="AR102" s="39">
        <v>0</v>
      </c>
      <c r="AS102" s="39">
        <v>0</v>
      </c>
      <c r="AT102" s="39">
        <v>233</v>
      </c>
      <c r="AU102" s="39">
        <v>2409</v>
      </c>
      <c r="AV102" s="39">
        <v>0</v>
      </c>
      <c r="AW102" s="39">
        <v>1835</v>
      </c>
      <c r="AY102" s="39">
        <v>0</v>
      </c>
      <c r="AZ102" s="39">
        <v>0</v>
      </c>
      <c r="BA102" s="39">
        <v>0</v>
      </c>
      <c r="BB102" s="39">
        <v>0</v>
      </c>
      <c r="BC102" s="39">
        <v>15180</v>
      </c>
      <c r="BD102" s="39">
        <v>14932</v>
      </c>
      <c r="BE102" s="39">
        <v>2676</v>
      </c>
    </row>
    <row r="103" spans="2:57" s="17" customFormat="1" ht="12" customHeight="1" x14ac:dyDescent="0.3">
      <c r="B103" s="5" t="s">
        <v>117</v>
      </c>
      <c r="C103" s="6"/>
      <c r="D103" s="48">
        <f>SUM(D98:D102)</f>
        <v>346300</v>
      </c>
      <c r="E103" s="48">
        <f>SUM(E98:E102)</f>
        <v>269114</v>
      </c>
      <c r="F103" s="48">
        <f>SUM(F98:F102)</f>
        <v>252888</v>
      </c>
      <c r="G103" s="48">
        <f>SUM(G98:G102)</f>
        <v>251096</v>
      </c>
      <c r="H103" s="48">
        <v>238979</v>
      </c>
      <c r="I103" s="48">
        <v>224383</v>
      </c>
      <c r="J103" s="48">
        <v>225628</v>
      </c>
      <c r="K103" s="48">
        <v>248691</v>
      </c>
      <c r="L103" s="48">
        <v>230380</v>
      </c>
      <c r="M103" s="48">
        <v>246931</v>
      </c>
      <c r="N103" s="48">
        <v>250083</v>
      </c>
      <c r="O103" s="48">
        <v>257476</v>
      </c>
      <c r="P103" s="48">
        <v>311796</v>
      </c>
      <c r="Q103" s="48">
        <v>319511</v>
      </c>
      <c r="R103" s="48">
        <v>319147</v>
      </c>
      <c r="S103" s="48">
        <v>331736</v>
      </c>
      <c r="T103" s="48">
        <v>348111</v>
      </c>
      <c r="U103" s="48">
        <v>354543</v>
      </c>
      <c r="V103" s="48">
        <v>395092</v>
      </c>
      <c r="W103" s="48">
        <v>394448</v>
      </c>
      <c r="X103" s="48">
        <v>358906</v>
      </c>
      <c r="Y103" s="48">
        <v>309934</v>
      </c>
      <c r="Z103" s="48">
        <v>261139</v>
      </c>
      <c r="AA103" s="48">
        <v>243611</v>
      </c>
      <c r="AB103" s="48">
        <v>247891</v>
      </c>
      <c r="AC103" s="48">
        <v>222341</v>
      </c>
      <c r="AD103" s="48">
        <v>225452</v>
      </c>
      <c r="AE103" s="48">
        <v>206218</v>
      </c>
      <c r="AF103" s="48">
        <v>173301</v>
      </c>
      <c r="AH103" s="6"/>
      <c r="AI103" s="48">
        <f>SUM(AI98:AI102)</f>
        <v>251096</v>
      </c>
      <c r="AJ103" s="48">
        <v>248691</v>
      </c>
      <c r="AK103" s="48">
        <v>257476</v>
      </c>
      <c r="AL103" s="48">
        <v>331736</v>
      </c>
      <c r="AM103" s="48">
        <v>394448</v>
      </c>
      <c r="AN103" s="48">
        <v>243611</v>
      </c>
      <c r="AO103" s="48">
        <v>206218</v>
      </c>
      <c r="AQ103" s="46">
        <v>269114</v>
      </c>
      <c r="AR103" s="46">
        <v>224383</v>
      </c>
      <c r="AS103" s="46">
        <v>246931</v>
      </c>
      <c r="AT103" s="46">
        <v>319511</v>
      </c>
      <c r="AU103" s="46">
        <v>354543</v>
      </c>
      <c r="AV103" s="46">
        <v>309934</v>
      </c>
      <c r="AW103" s="46">
        <v>222341</v>
      </c>
      <c r="AY103" s="48">
        <f>SUM(AY98:AY102)</f>
        <v>252888</v>
      </c>
      <c r="AZ103" s="48">
        <f>SUM(AZ98:AZ102)</f>
        <v>225628</v>
      </c>
      <c r="BA103" s="48">
        <v>250083</v>
      </c>
      <c r="BB103" s="48">
        <v>319147</v>
      </c>
      <c r="BC103" s="48">
        <v>395092</v>
      </c>
      <c r="BD103" s="48">
        <v>261139</v>
      </c>
      <c r="BE103" s="48">
        <v>225452</v>
      </c>
    </row>
    <row r="104" spans="2:57" x14ac:dyDescent="0.35">
      <c r="D104" s="60"/>
      <c r="E104" s="60"/>
      <c r="F104" s="60"/>
      <c r="G104" s="60"/>
      <c r="Q104" s="61"/>
      <c r="R104" s="61"/>
      <c r="S104" s="61"/>
      <c r="T104" s="61"/>
      <c r="U104" s="61"/>
      <c r="V104" s="61"/>
      <c r="W104" s="61"/>
      <c r="X104" s="61"/>
      <c r="Y104" s="61"/>
      <c r="Z104" s="61"/>
      <c r="AA104" s="61"/>
      <c r="AB104" s="61"/>
      <c r="AC104" s="61"/>
      <c r="AD104" s="61"/>
      <c r="AE104" s="61"/>
      <c r="AF104" s="61"/>
      <c r="AG104" s="61"/>
      <c r="AI104" s="61"/>
      <c r="AJ104" s="61"/>
      <c r="AK104" s="61"/>
      <c r="AL104" s="61"/>
      <c r="AM104" s="61"/>
      <c r="AN104" s="61"/>
      <c r="AO104" s="61"/>
      <c r="AP104" s="61"/>
      <c r="AQ104" s="61"/>
      <c r="AR104" s="61"/>
      <c r="AS104" s="61"/>
      <c r="AT104" s="61"/>
      <c r="AU104" s="61"/>
      <c r="AV104" s="61"/>
    </row>
    <row r="105" spans="2:57" x14ac:dyDescent="0.35">
      <c r="K105" s="60"/>
    </row>
    <row r="106" spans="2:57" x14ac:dyDescent="0.35">
      <c r="B106" s="1" t="s">
        <v>30</v>
      </c>
    </row>
    <row r="107" spans="2:57" x14ac:dyDescent="0.35">
      <c r="B107" s="24" t="s">
        <v>53</v>
      </c>
      <c r="C107" s="25" t="s">
        <v>162</v>
      </c>
      <c r="D107" s="25" t="s">
        <v>152</v>
      </c>
      <c r="E107" s="25" t="s">
        <v>151</v>
      </c>
      <c r="F107" s="25" t="s">
        <v>143</v>
      </c>
      <c r="G107" s="25" t="s">
        <v>54</v>
      </c>
      <c r="H107" s="25" t="s">
        <v>55</v>
      </c>
      <c r="I107" s="25" t="s">
        <v>56</v>
      </c>
      <c r="J107" s="25" t="s">
        <v>57</v>
      </c>
      <c r="K107" s="25" t="s">
        <v>58</v>
      </c>
      <c r="L107" s="25" t="s">
        <v>59</v>
      </c>
      <c r="M107" s="25" t="s">
        <v>60</v>
      </c>
      <c r="N107" s="25" t="s">
        <v>61</v>
      </c>
      <c r="O107" s="25" t="s">
        <v>62</v>
      </c>
      <c r="P107" s="25" t="s">
        <v>63</v>
      </c>
      <c r="Q107" s="25" t="s">
        <v>64</v>
      </c>
      <c r="R107" s="25" t="s">
        <v>65</v>
      </c>
      <c r="S107" s="25" t="s">
        <v>66</v>
      </c>
      <c r="T107" s="25" t="s">
        <v>67</v>
      </c>
      <c r="U107" s="25" t="s">
        <v>68</v>
      </c>
      <c r="V107" s="25" t="s">
        <v>69</v>
      </c>
      <c r="W107" s="25" t="s">
        <v>70</v>
      </c>
      <c r="X107" s="25" t="s">
        <v>71</v>
      </c>
      <c r="Y107" s="25" t="s">
        <v>72</v>
      </c>
      <c r="Z107" s="25" t="s">
        <v>73</v>
      </c>
      <c r="AA107" s="25" t="s">
        <v>74</v>
      </c>
      <c r="AB107" s="25" t="s">
        <v>75</v>
      </c>
      <c r="AC107" s="25" t="s">
        <v>76</v>
      </c>
      <c r="AD107" s="25" t="s">
        <v>77</v>
      </c>
      <c r="AE107" s="25" t="s">
        <v>78</v>
      </c>
      <c r="AF107" s="25" t="s">
        <v>79</v>
      </c>
      <c r="AH107" s="25" t="s">
        <v>163</v>
      </c>
      <c r="AI107" s="25" t="s">
        <v>80</v>
      </c>
      <c r="AJ107" s="25" t="s">
        <v>81</v>
      </c>
      <c r="AK107" s="25" t="s">
        <v>82</v>
      </c>
      <c r="AL107" s="25" t="s">
        <v>83</v>
      </c>
      <c r="AM107" s="25" t="s">
        <v>84</v>
      </c>
      <c r="AN107" s="25" t="s">
        <v>85</v>
      </c>
      <c r="AO107" s="25" t="s">
        <v>86</v>
      </c>
      <c r="AQ107" s="25">
        <v>2025</v>
      </c>
      <c r="AR107" s="25">
        <v>2024</v>
      </c>
      <c r="AS107" s="25">
        <v>2023</v>
      </c>
      <c r="AT107" s="25">
        <v>2022</v>
      </c>
      <c r="AU107" s="25">
        <v>2021</v>
      </c>
      <c r="AV107" s="25">
        <v>2020</v>
      </c>
      <c r="AW107" s="25">
        <v>2019</v>
      </c>
      <c r="AY107" s="25" t="s">
        <v>142</v>
      </c>
      <c r="AZ107" s="25" t="s">
        <v>87</v>
      </c>
      <c r="BA107" s="25" t="s">
        <v>88</v>
      </c>
      <c r="BB107" s="25" t="s">
        <v>89</v>
      </c>
      <c r="BC107" s="25" t="s">
        <v>90</v>
      </c>
      <c r="BD107" s="25" t="s">
        <v>91</v>
      </c>
      <c r="BE107" s="25" t="s">
        <v>92</v>
      </c>
    </row>
    <row r="108" spans="2:57" ht="0.75" customHeight="1" x14ac:dyDescent="0.3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Q108" s="3"/>
      <c r="AR108" s="3"/>
      <c r="AS108" s="3"/>
      <c r="AT108" s="3"/>
      <c r="AU108" s="3"/>
      <c r="AV108" s="3"/>
      <c r="AW108" s="3"/>
      <c r="AY108" s="3"/>
      <c r="AZ108" s="3"/>
      <c r="BA108" s="3"/>
      <c r="BB108" s="3"/>
      <c r="BC108" s="3"/>
      <c r="BD108" s="3"/>
      <c r="BE108" s="3"/>
    </row>
    <row r="109" spans="2:57" s="17" customFormat="1" ht="12" customHeight="1" x14ac:dyDescent="0.35">
      <c r="B109" s="17" t="s">
        <v>117</v>
      </c>
      <c r="C109" s="30"/>
      <c r="D109" s="38">
        <f>D103</f>
        <v>346300</v>
      </c>
      <c r="E109" s="38">
        <f>E103</f>
        <v>269114</v>
      </c>
      <c r="F109" s="38">
        <f>F103</f>
        <v>252888</v>
      </c>
      <c r="G109" s="38">
        <f>G103</f>
        <v>251096</v>
      </c>
      <c r="H109" s="38">
        <v>238979</v>
      </c>
      <c r="I109" s="38">
        <v>224383</v>
      </c>
      <c r="J109" s="38">
        <v>225628</v>
      </c>
      <c r="K109" s="38">
        <v>248691</v>
      </c>
      <c r="L109" s="38">
        <v>230380</v>
      </c>
      <c r="M109" s="38">
        <v>246931</v>
      </c>
      <c r="N109" s="38">
        <v>250083</v>
      </c>
      <c r="O109" s="38">
        <v>257476</v>
      </c>
      <c r="P109" s="38">
        <v>311796</v>
      </c>
      <c r="Q109" s="38">
        <v>319511</v>
      </c>
      <c r="R109" s="38">
        <v>319147</v>
      </c>
      <c r="S109" s="38">
        <v>331736</v>
      </c>
      <c r="T109" s="38">
        <v>348111</v>
      </c>
      <c r="U109" s="38">
        <v>354543</v>
      </c>
      <c r="V109" s="38">
        <v>395092</v>
      </c>
      <c r="W109" s="38">
        <v>394448</v>
      </c>
      <c r="X109" s="38">
        <v>358906</v>
      </c>
      <c r="Y109" s="38">
        <v>309934</v>
      </c>
      <c r="Z109" s="38">
        <v>261139</v>
      </c>
      <c r="AA109" s="38">
        <v>243611</v>
      </c>
      <c r="AB109" s="38">
        <v>247891</v>
      </c>
      <c r="AC109" s="38">
        <v>222341</v>
      </c>
      <c r="AD109" s="38">
        <v>225452</v>
      </c>
      <c r="AE109" s="38">
        <v>206218</v>
      </c>
      <c r="AF109" s="38">
        <v>173301</v>
      </c>
      <c r="AH109" s="30"/>
      <c r="AI109" s="38">
        <f>G109</f>
        <v>251096</v>
      </c>
      <c r="AJ109" s="38">
        <v>248691</v>
      </c>
      <c r="AK109" s="38">
        <v>257476</v>
      </c>
      <c r="AL109" s="38">
        <v>331736</v>
      </c>
      <c r="AM109" s="38">
        <v>394448</v>
      </c>
      <c r="AN109" s="38">
        <v>243611</v>
      </c>
      <c r="AO109" s="38">
        <v>206218</v>
      </c>
      <c r="AQ109" s="38">
        <v>269114</v>
      </c>
      <c r="AR109" s="38">
        <v>224383</v>
      </c>
      <c r="AS109" s="38">
        <v>246931</v>
      </c>
      <c r="AT109" s="38">
        <v>319511</v>
      </c>
      <c r="AU109" s="38">
        <v>354543</v>
      </c>
      <c r="AV109" s="38">
        <v>309934</v>
      </c>
      <c r="AW109" s="38">
        <v>222341</v>
      </c>
      <c r="AX109"/>
      <c r="AY109" s="38">
        <f>AY103</f>
        <v>252888</v>
      </c>
      <c r="AZ109" s="38">
        <f>AZ103</f>
        <v>225628</v>
      </c>
      <c r="BA109" s="38">
        <v>250083</v>
      </c>
      <c r="BB109" s="38">
        <v>319147</v>
      </c>
      <c r="BC109" s="38">
        <v>395092</v>
      </c>
      <c r="BD109" s="38">
        <v>261139</v>
      </c>
      <c r="BE109" s="38">
        <v>225452</v>
      </c>
    </row>
    <row r="110" spans="2:57" s="17" customFormat="1" ht="12" customHeight="1" x14ac:dyDescent="0.3">
      <c r="B110" s="18" t="s">
        <v>123</v>
      </c>
      <c r="C110" s="31"/>
      <c r="D110" s="39">
        <v>58935</v>
      </c>
      <c r="E110" s="39">
        <v>49732</v>
      </c>
      <c r="F110" s="39">
        <v>49070</v>
      </c>
      <c r="G110" s="39">
        <v>46592</v>
      </c>
      <c r="H110" s="39">
        <v>45141</v>
      </c>
      <c r="I110" s="39">
        <v>56139</v>
      </c>
      <c r="J110" s="39">
        <v>51324</v>
      </c>
      <c r="K110" s="39">
        <v>83267</v>
      </c>
      <c r="L110" s="39">
        <v>60044</v>
      </c>
      <c r="M110" s="39">
        <v>68071</v>
      </c>
      <c r="N110" s="39">
        <v>64194</v>
      </c>
      <c r="O110" s="39">
        <v>83781</v>
      </c>
      <c r="P110" s="39">
        <v>79335</v>
      </c>
      <c r="Q110" s="39">
        <v>64918</v>
      </c>
      <c r="R110" s="39">
        <v>63307</v>
      </c>
      <c r="S110" s="39">
        <v>67189</v>
      </c>
      <c r="T110" s="39">
        <v>56577</v>
      </c>
      <c r="U110" s="39">
        <v>53937</v>
      </c>
      <c r="V110" s="39">
        <v>35932</v>
      </c>
      <c r="W110" s="39">
        <v>30847</v>
      </c>
      <c r="X110" s="39">
        <v>36099</v>
      </c>
      <c r="Y110" s="39">
        <v>65685</v>
      </c>
      <c r="Z110" s="39">
        <v>57699</v>
      </c>
      <c r="AA110" s="39">
        <v>72232</v>
      </c>
      <c r="AB110" s="39">
        <v>77873</v>
      </c>
      <c r="AC110" s="39">
        <v>57089</v>
      </c>
      <c r="AD110" s="39">
        <v>67481</v>
      </c>
      <c r="AE110" s="39">
        <v>127996</v>
      </c>
      <c r="AF110" s="39">
        <v>71665</v>
      </c>
      <c r="AH110" s="31"/>
      <c r="AI110" s="39">
        <f>G110</f>
        <v>46592</v>
      </c>
      <c r="AJ110" s="39">
        <v>83267</v>
      </c>
      <c r="AK110" s="39">
        <v>83781</v>
      </c>
      <c r="AL110" s="39">
        <v>67189</v>
      </c>
      <c r="AM110" s="39">
        <v>30847</v>
      </c>
      <c r="AN110" s="39">
        <v>72232</v>
      </c>
      <c r="AO110" s="39">
        <v>127996</v>
      </c>
      <c r="AQ110" s="39">
        <v>49732</v>
      </c>
      <c r="AR110" s="39">
        <v>56139</v>
      </c>
      <c r="AS110" s="39">
        <v>68071</v>
      </c>
      <c r="AT110" s="39">
        <v>64918</v>
      </c>
      <c r="AU110" s="39">
        <v>53937</v>
      </c>
      <c r="AV110" s="39">
        <v>65685</v>
      </c>
      <c r="AW110" s="39">
        <v>57089</v>
      </c>
      <c r="AY110" s="39">
        <v>49070</v>
      </c>
      <c r="AZ110" s="39">
        <v>51324</v>
      </c>
      <c r="BA110" s="39">
        <v>64194</v>
      </c>
      <c r="BB110" s="39">
        <v>63307</v>
      </c>
      <c r="BC110" s="39">
        <v>35932</v>
      </c>
      <c r="BD110" s="39">
        <v>57699</v>
      </c>
      <c r="BE110" s="39">
        <v>67481</v>
      </c>
    </row>
    <row r="111" spans="2:57" s="17" customFormat="1" ht="12" customHeight="1" x14ac:dyDescent="0.3">
      <c r="B111" s="5" t="s">
        <v>124</v>
      </c>
      <c r="C111" s="6"/>
      <c r="D111" s="48">
        <f>D109-D110</f>
        <v>287365</v>
      </c>
      <c r="E111" s="48">
        <f>E109-E110</f>
        <v>219382</v>
      </c>
      <c r="F111" s="48">
        <f>F109-F110</f>
        <v>203818</v>
      </c>
      <c r="G111" s="48">
        <f>G109-G110</f>
        <v>204504</v>
      </c>
      <c r="H111" s="48">
        <v>193837</v>
      </c>
      <c r="I111" s="48">
        <v>168244</v>
      </c>
      <c r="J111" s="48">
        <v>174304</v>
      </c>
      <c r="K111" s="48">
        <v>165424</v>
      </c>
      <c r="L111" s="48">
        <v>170336</v>
      </c>
      <c r="M111" s="48">
        <v>178860</v>
      </c>
      <c r="N111" s="48">
        <v>185889</v>
      </c>
      <c r="O111" s="48">
        <v>173695</v>
      </c>
      <c r="P111" s="48">
        <v>232461</v>
      </c>
      <c r="Q111" s="48">
        <v>254593</v>
      </c>
      <c r="R111" s="48">
        <v>255840</v>
      </c>
      <c r="S111" s="48">
        <v>264547</v>
      </c>
      <c r="T111" s="48">
        <v>291534</v>
      </c>
      <c r="U111" s="48">
        <v>300606</v>
      </c>
      <c r="V111" s="48">
        <v>359160</v>
      </c>
      <c r="W111" s="48">
        <v>363601</v>
      </c>
      <c r="X111" s="48">
        <v>322807</v>
      </c>
      <c r="Y111" s="48">
        <v>244249</v>
      </c>
      <c r="Z111" s="48">
        <v>203440</v>
      </c>
      <c r="AA111" s="48">
        <v>171379</v>
      </c>
      <c r="AB111" s="48">
        <v>170018</v>
      </c>
      <c r="AC111" s="48">
        <v>165252</v>
      </c>
      <c r="AD111" s="48">
        <v>157971</v>
      </c>
      <c r="AE111" s="48">
        <v>78222</v>
      </c>
      <c r="AF111" s="48">
        <v>101636</v>
      </c>
      <c r="AH111" s="6"/>
      <c r="AI111" s="48">
        <v>204504</v>
      </c>
      <c r="AJ111" s="48">
        <v>165424</v>
      </c>
      <c r="AK111" s="48">
        <v>173695</v>
      </c>
      <c r="AL111" s="48">
        <v>264547</v>
      </c>
      <c r="AM111" s="48">
        <v>363601</v>
      </c>
      <c r="AN111" s="48">
        <v>171379</v>
      </c>
      <c r="AO111" s="48">
        <v>78222</v>
      </c>
      <c r="AQ111" s="48">
        <v>219382</v>
      </c>
      <c r="AR111" s="48">
        <v>168244</v>
      </c>
      <c r="AS111" s="48">
        <v>178860</v>
      </c>
      <c r="AT111" s="48">
        <v>254593</v>
      </c>
      <c r="AU111" s="48">
        <v>300606</v>
      </c>
      <c r="AV111" s="48">
        <v>244249</v>
      </c>
      <c r="AW111" s="48">
        <v>165252</v>
      </c>
      <c r="AY111" s="48">
        <f>AY109-AY110</f>
        <v>203818</v>
      </c>
      <c r="AZ111" s="48">
        <f>AZ109-AZ110</f>
        <v>174304</v>
      </c>
      <c r="BA111" s="48">
        <v>185889</v>
      </c>
      <c r="BB111" s="48">
        <v>255840</v>
      </c>
      <c r="BC111" s="48">
        <v>359160</v>
      </c>
      <c r="BD111" s="48">
        <v>203440</v>
      </c>
      <c r="BE111" s="48">
        <v>157971</v>
      </c>
    </row>
    <row r="112" spans="2:57" x14ac:dyDescent="0.35">
      <c r="C112" s="60"/>
      <c r="D112" s="60"/>
      <c r="E112" s="60"/>
      <c r="F112" s="60"/>
      <c r="G112" s="60"/>
      <c r="H112" s="60"/>
      <c r="I112" s="60"/>
      <c r="J112" s="60"/>
      <c r="AH112" s="60"/>
      <c r="AI112" s="60"/>
      <c r="AJ112" s="60"/>
      <c r="AK112" s="60"/>
      <c r="AL112" s="60"/>
    </row>
    <row r="113" spans="2:57" x14ac:dyDescent="0.35">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H113" s="60"/>
      <c r="AQ113" s="60"/>
      <c r="AR113" s="60"/>
    </row>
    <row r="114" spans="2:57" x14ac:dyDescent="0.35">
      <c r="B114" s="1" t="s">
        <v>125</v>
      </c>
    </row>
    <row r="115" spans="2:57" x14ac:dyDescent="0.35">
      <c r="B115" s="24" t="s">
        <v>53</v>
      </c>
      <c r="C115" s="25" t="s">
        <v>162</v>
      </c>
      <c r="D115" s="25" t="s">
        <v>152</v>
      </c>
      <c r="E115" s="25" t="s">
        <v>151</v>
      </c>
      <c r="F115" s="25" t="s">
        <v>143</v>
      </c>
      <c r="G115" s="25" t="s">
        <v>54</v>
      </c>
      <c r="H115" s="25" t="s">
        <v>55</v>
      </c>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H115" s="25"/>
      <c r="AI115" s="25"/>
      <c r="AJ115" s="25"/>
      <c r="AK115" s="25"/>
      <c r="AL115" s="25"/>
      <c r="AM115" s="25"/>
      <c r="AN115" s="25"/>
      <c r="AO115" s="25"/>
      <c r="AQ115" s="25">
        <v>2025</v>
      </c>
      <c r="AR115" s="25"/>
      <c r="AS115" s="25"/>
      <c r="AT115" s="25"/>
      <c r="AU115" s="25"/>
      <c r="AV115" s="25"/>
      <c r="AW115" s="25"/>
      <c r="AY115" s="25"/>
      <c r="AZ115" s="25"/>
      <c r="BA115" s="25"/>
      <c r="BB115" s="25"/>
      <c r="BC115" s="25"/>
      <c r="BD115" s="25"/>
      <c r="BE115" s="25"/>
    </row>
    <row r="116" spans="2:57" ht="0.75" customHeight="1" x14ac:dyDescent="0.3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H116" s="3"/>
      <c r="AI116" s="3"/>
      <c r="AJ116" s="3"/>
      <c r="AK116" s="3"/>
      <c r="AL116" s="3"/>
      <c r="AM116" s="3"/>
      <c r="AN116" s="3"/>
      <c r="AO116" s="3"/>
      <c r="AQ116" s="3"/>
      <c r="AR116" s="3"/>
      <c r="AS116" s="3"/>
      <c r="AT116" s="3"/>
      <c r="AU116" s="3"/>
      <c r="AV116" s="3"/>
      <c r="AW116" s="3"/>
      <c r="AY116" s="3"/>
      <c r="AZ116" s="3"/>
      <c r="BA116" s="3"/>
      <c r="BB116" s="3"/>
      <c r="BC116" s="3"/>
      <c r="BD116" s="3"/>
      <c r="BE116" s="3"/>
    </row>
    <row r="117" spans="2:57" s="17" customFormat="1" ht="12" x14ac:dyDescent="0.3">
      <c r="B117" s="17" t="s">
        <v>30</v>
      </c>
      <c r="C117" s="30"/>
      <c r="D117" s="38">
        <f>D111</f>
        <v>287365</v>
      </c>
      <c r="E117" s="38">
        <f>E111</f>
        <v>219382</v>
      </c>
      <c r="F117" s="38">
        <f>F111</f>
        <v>203818</v>
      </c>
      <c r="G117" s="38">
        <f>G111</f>
        <v>204504</v>
      </c>
      <c r="H117" s="38">
        <v>193837</v>
      </c>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H117" s="30"/>
      <c r="AI117" s="38"/>
      <c r="AJ117" s="38"/>
      <c r="AK117" s="38"/>
      <c r="AL117" s="38"/>
      <c r="AM117" s="38"/>
      <c r="AN117" s="38"/>
      <c r="AO117" s="38"/>
      <c r="AQ117" s="38">
        <v>219382</v>
      </c>
      <c r="AR117" s="38"/>
      <c r="AS117" s="38"/>
      <c r="AT117" s="38"/>
      <c r="AU117" s="38"/>
      <c r="AV117" s="38"/>
      <c r="AW117" s="38"/>
      <c r="AY117" s="38"/>
      <c r="AZ117" s="38"/>
      <c r="BA117" s="38"/>
      <c r="BB117" s="38"/>
      <c r="BC117" s="38"/>
      <c r="BD117" s="38"/>
      <c r="BE117" s="38"/>
    </row>
    <row r="118" spans="2:57" s="17" customFormat="1" ht="12" x14ac:dyDescent="0.3">
      <c r="B118" s="18" t="s">
        <v>159</v>
      </c>
      <c r="C118" s="31"/>
      <c r="D118" s="39">
        <v>94089</v>
      </c>
      <c r="E118" s="39">
        <v>79779</v>
      </c>
      <c r="F118" s="39">
        <v>77377</v>
      </c>
      <c r="G118" s="39">
        <v>85879</v>
      </c>
      <c r="H118" s="39">
        <v>103956</v>
      </c>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H118" s="31"/>
      <c r="AI118" s="39"/>
      <c r="AJ118" s="39"/>
      <c r="AK118" s="39"/>
      <c r="AL118" s="39"/>
      <c r="AM118" s="39"/>
      <c r="AN118" s="39"/>
      <c r="AO118" s="39"/>
      <c r="AQ118" s="39">
        <v>79769</v>
      </c>
      <c r="AR118" s="39"/>
      <c r="AS118" s="39"/>
      <c r="AT118" s="39"/>
      <c r="AU118" s="39"/>
      <c r="AV118" s="39"/>
      <c r="AW118" s="39"/>
      <c r="AY118" s="39"/>
      <c r="AZ118" s="39"/>
      <c r="BA118" s="39"/>
      <c r="BB118" s="39"/>
      <c r="BC118" s="39"/>
      <c r="BD118" s="39"/>
      <c r="BE118" s="39"/>
    </row>
    <row r="119" spans="2:57" s="17" customFormat="1" ht="12" x14ac:dyDescent="0.3">
      <c r="B119" s="5" t="s">
        <v>125</v>
      </c>
      <c r="C119" s="56"/>
      <c r="D119" s="49">
        <f>D117/D118</f>
        <v>3.0541827418720575</v>
      </c>
      <c r="E119" s="49">
        <f>E117/E118</f>
        <v>2.7498715200742052</v>
      </c>
      <c r="F119" s="49">
        <f>F117/F118</f>
        <v>2.6340902335319281</v>
      </c>
      <c r="G119" s="49">
        <f>G117/G118</f>
        <v>2.3813039276190922</v>
      </c>
      <c r="H119" s="49">
        <f>H117/H118</f>
        <v>1.8646061795374966</v>
      </c>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H119" s="56"/>
      <c r="AI119" s="49"/>
      <c r="AJ119" s="49"/>
      <c r="AK119" s="49"/>
      <c r="AL119" s="49"/>
      <c r="AM119" s="49"/>
      <c r="AN119" s="49"/>
      <c r="AO119" s="49"/>
      <c r="AQ119" s="49">
        <v>2.7502162494202009</v>
      </c>
      <c r="AR119" s="49"/>
      <c r="AS119" s="49"/>
      <c r="AT119" s="49"/>
      <c r="AU119" s="49"/>
      <c r="AV119" s="49"/>
      <c r="AW119" s="49"/>
      <c r="AY119" s="49"/>
      <c r="AZ119" s="49"/>
      <c r="BA119" s="49"/>
      <c r="BB119" s="49"/>
      <c r="BC119" s="49"/>
      <c r="BD119" s="49"/>
      <c r="BE119" s="49"/>
    </row>
    <row r="120" spans="2:57" x14ac:dyDescent="0.35">
      <c r="C120" s="68"/>
      <c r="D120" s="68"/>
      <c r="E120" s="68"/>
      <c r="F120" s="68"/>
      <c r="G120" s="68"/>
      <c r="H120" s="68"/>
      <c r="M120" s="65"/>
      <c r="N120" s="65"/>
      <c r="O120" s="65"/>
      <c r="P120" s="65"/>
      <c r="Q120" s="65"/>
      <c r="R120" s="65"/>
      <c r="S120" s="65"/>
      <c r="T120" s="65"/>
      <c r="U120" s="65"/>
      <c r="V120" s="65"/>
      <c r="W120" s="65"/>
      <c r="X120" s="65"/>
      <c r="AH120" s="68"/>
      <c r="AI120" s="68"/>
      <c r="AJ120" s="68"/>
      <c r="AQ120" s="68"/>
      <c r="AR120" s="68"/>
      <c r="AS120" s="68"/>
    </row>
    <row r="121" spans="2:57" x14ac:dyDescent="0.35">
      <c r="C121" s="61"/>
      <c r="D121" s="75"/>
      <c r="E121" s="75"/>
      <c r="F121" s="75"/>
      <c r="G121" s="75"/>
      <c r="H121" s="75"/>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row>
    <row r="122" spans="2:57" x14ac:dyDescent="0.35">
      <c r="B122" s="1" t="s">
        <v>127</v>
      </c>
    </row>
    <row r="123" spans="2:57" x14ac:dyDescent="0.35">
      <c r="B123" s="24" t="s">
        <v>53</v>
      </c>
      <c r="C123" s="25" t="s">
        <v>162</v>
      </c>
      <c r="D123" s="25" t="s">
        <v>152</v>
      </c>
      <c r="E123" s="25" t="s">
        <v>151</v>
      </c>
      <c r="F123" s="25" t="s">
        <v>143</v>
      </c>
      <c r="G123" s="25" t="s">
        <v>54</v>
      </c>
      <c r="H123" s="25" t="s">
        <v>55</v>
      </c>
      <c r="I123" s="25" t="s">
        <v>56</v>
      </c>
      <c r="J123" s="25" t="s">
        <v>57</v>
      </c>
      <c r="K123" s="25" t="s">
        <v>58</v>
      </c>
      <c r="L123" s="25" t="s">
        <v>59</v>
      </c>
      <c r="M123" s="25" t="s">
        <v>60</v>
      </c>
      <c r="N123" s="25" t="s">
        <v>61</v>
      </c>
      <c r="O123" s="25" t="s">
        <v>62</v>
      </c>
      <c r="P123" s="25" t="s">
        <v>63</v>
      </c>
      <c r="Q123" s="25" t="s">
        <v>64</v>
      </c>
      <c r="R123" s="25" t="s">
        <v>65</v>
      </c>
      <c r="S123" s="25" t="s">
        <v>66</v>
      </c>
      <c r="T123" s="25" t="s">
        <v>67</v>
      </c>
      <c r="U123" s="25" t="s">
        <v>68</v>
      </c>
      <c r="V123" s="25" t="s">
        <v>69</v>
      </c>
      <c r="W123" s="25" t="s">
        <v>70</v>
      </c>
      <c r="X123" s="25" t="s">
        <v>71</v>
      </c>
      <c r="Y123" s="25" t="s">
        <v>72</v>
      </c>
      <c r="Z123" s="25" t="s">
        <v>73</v>
      </c>
      <c r="AA123" s="25" t="s">
        <v>74</v>
      </c>
      <c r="AB123" s="25" t="s">
        <v>75</v>
      </c>
      <c r="AC123" s="25" t="s">
        <v>76</v>
      </c>
      <c r="AD123" s="25" t="s">
        <v>77</v>
      </c>
      <c r="AE123" s="25" t="s">
        <v>78</v>
      </c>
      <c r="AF123" s="25" t="s">
        <v>79</v>
      </c>
      <c r="AH123" s="25" t="s">
        <v>163</v>
      </c>
      <c r="AI123" s="25" t="s">
        <v>80</v>
      </c>
      <c r="AJ123" s="25" t="s">
        <v>81</v>
      </c>
      <c r="AK123" s="25" t="s">
        <v>82</v>
      </c>
      <c r="AL123" s="25" t="s">
        <v>83</v>
      </c>
      <c r="AM123" s="25" t="s">
        <v>84</v>
      </c>
      <c r="AN123" s="25" t="s">
        <v>85</v>
      </c>
      <c r="AO123" s="25" t="s">
        <v>86</v>
      </c>
      <c r="AQ123" s="25">
        <v>2025</v>
      </c>
      <c r="AR123" s="25">
        <v>2024</v>
      </c>
      <c r="AS123" s="25">
        <v>2023</v>
      </c>
      <c r="AT123" s="25">
        <v>2022</v>
      </c>
      <c r="AU123" s="25">
        <v>2021</v>
      </c>
      <c r="AV123" s="25">
        <v>2020</v>
      </c>
      <c r="AW123" s="25">
        <v>2019</v>
      </c>
      <c r="AY123" s="25" t="s">
        <v>142</v>
      </c>
      <c r="AZ123" s="25" t="s">
        <v>87</v>
      </c>
      <c r="BA123" s="25" t="s">
        <v>88</v>
      </c>
      <c r="BB123" s="25" t="s">
        <v>89</v>
      </c>
      <c r="BC123" s="25" t="s">
        <v>90</v>
      </c>
      <c r="BD123" s="25" t="s">
        <v>91</v>
      </c>
      <c r="BE123" s="25" t="s">
        <v>92</v>
      </c>
    </row>
    <row r="124" spans="2:57" ht="0.75" customHeight="1" x14ac:dyDescent="0.3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H124" s="3"/>
      <c r="AI124" s="3"/>
      <c r="AJ124" s="3"/>
      <c r="AK124" s="3"/>
      <c r="AL124" s="3"/>
      <c r="AM124" s="3"/>
      <c r="AN124" s="3"/>
      <c r="AO124" s="3"/>
      <c r="AQ124" s="3"/>
      <c r="AR124" s="3"/>
      <c r="AS124" s="3"/>
      <c r="AT124" s="3"/>
      <c r="AU124" s="3"/>
      <c r="AV124" s="3"/>
      <c r="AW124" s="3"/>
      <c r="AY124" s="3"/>
      <c r="AZ124" s="3"/>
      <c r="BA124" s="3"/>
      <c r="BB124" s="3"/>
      <c r="BC124" s="3"/>
      <c r="BD124" s="3"/>
      <c r="BE124" s="3"/>
    </row>
    <row r="125" spans="2:57" s="17" customFormat="1" ht="12" x14ac:dyDescent="0.3">
      <c r="B125" s="17" t="s">
        <v>128</v>
      </c>
      <c r="C125" s="30"/>
      <c r="D125" s="38">
        <v>376912</v>
      </c>
      <c r="E125" s="38">
        <v>366051</v>
      </c>
      <c r="F125" s="38">
        <v>362866</v>
      </c>
      <c r="G125" s="38">
        <v>354185</v>
      </c>
      <c r="H125" s="38">
        <v>350014</v>
      </c>
      <c r="I125" s="38">
        <v>359866</v>
      </c>
      <c r="J125" s="38">
        <v>370113</v>
      </c>
      <c r="K125" s="38">
        <v>369722</v>
      </c>
      <c r="L125" s="38">
        <v>366358</v>
      </c>
      <c r="M125" s="38">
        <v>361698</v>
      </c>
      <c r="N125" s="38">
        <v>353401</v>
      </c>
      <c r="O125" s="38">
        <v>354089</v>
      </c>
      <c r="P125" s="38">
        <v>306972</v>
      </c>
      <c r="Q125" s="38">
        <v>297545</v>
      </c>
      <c r="R125" s="38">
        <v>297222</v>
      </c>
      <c r="S125" s="38">
        <v>280297</v>
      </c>
      <c r="T125" s="38">
        <v>266228</v>
      </c>
      <c r="U125" s="38">
        <v>254418</v>
      </c>
      <c r="V125" s="38">
        <v>207531</v>
      </c>
      <c r="W125" s="38">
        <v>201107</v>
      </c>
      <c r="X125" s="38">
        <v>211622</v>
      </c>
      <c r="Y125" s="38">
        <v>216532</v>
      </c>
      <c r="Z125" s="38">
        <v>216115</v>
      </c>
      <c r="AA125" s="38">
        <v>215946</v>
      </c>
      <c r="AB125" s="38">
        <v>209237</v>
      </c>
      <c r="AC125" s="38">
        <v>212941</v>
      </c>
      <c r="AD125" s="38">
        <v>211397</v>
      </c>
      <c r="AE125" s="38">
        <v>211845</v>
      </c>
      <c r="AF125" s="38">
        <v>177911</v>
      </c>
      <c r="AH125" s="30"/>
      <c r="AI125" s="38">
        <v>354185</v>
      </c>
      <c r="AJ125" s="38">
        <v>369722</v>
      </c>
      <c r="AK125" s="38">
        <v>354089</v>
      </c>
      <c r="AL125" s="38">
        <v>280297</v>
      </c>
      <c r="AM125" s="38">
        <v>201107</v>
      </c>
      <c r="AN125" s="38">
        <v>215946</v>
      </c>
      <c r="AO125" s="38">
        <v>211845</v>
      </c>
      <c r="AQ125" s="38">
        <v>366051</v>
      </c>
      <c r="AR125" s="38">
        <v>359866</v>
      </c>
      <c r="AS125" s="38">
        <v>361698</v>
      </c>
      <c r="AT125" s="38">
        <v>297546</v>
      </c>
      <c r="AU125" s="38">
        <v>254418</v>
      </c>
      <c r="AV125" s="38">
        <v>216532</v>
      </c>
      <c r="AW125" s="38">
        <v>212941</v>
      </c>
      <c r="AY125" s="38">
        <v>362866</v>
      </c>
      <c r="AZ125" s="38">
        <v>370113</v>
      </c>
      <c r="BA125" s="38">
        <v>353401</v>
      </c>
      <c r="BB125" s="38">
        <v>297222</v>
      </c>
      <c r="BC125" s="38">
        <v>207531</v>
      </c>
      <c r="BD125" s="38">
        <v>216115</v>
      </c>
      <c r="BE125" s="38">
        <v>211397</v>
      </c>
    </row>
    <row r="126" spans="2:57" s="17" customFormat="1" ht="12" x14ac:dyDescent="0.3">
      <c r="B126" s="18" t="s">
        <v>117</v>
      </c>
      <c r="C126" s="31"/>
      <c r="D126" s="39">
        <f>D103</f>
        <v>346300</v>
      </c>
      <c r="E126" s="39">
        <f>E103</f>
        <v>269114</v>
      </c>
      <c r="F126" s="39">
        <f>F103</f>
        <v>252888</v>
      </c>
      <c r="G126" s="39">
        <f>G103</f>
        <v>251096</v>
      </c>
      <c r="H126" s="39">
        <v>238979</v>
      </c>
      <c r="I126" s="39">
        <v>224383</v>
      </c>
      <c r="J126" s="39">
        <v>225628</v>
      </c>
      <c r="K126" s="39">
        <v>248691</v>
      </c>
      <c r="L126" s="39">
        <v>230380</v>
      </c>
      <c r="M126" s="39">
        <v>246931</v>
      </c>
      <c r="N126" s="39">
        <v>250083</v>
      </c>
      <c r="O126" s="39">
        <v>257476</v>
      </c>
      <c r="P126" s="39">
        <v>311796</v>
      </c>
      <c r="Q126" s="39">
        <v>319511</v>
      </c>
      <c r="R126" s="39">
        <v>319147</v>
      </c>
      <c r="S126" s="39">
        <v>331736</v>
      </c>
      <c r="T126" s="39">
        <v>348111</v>
      </c>
      <c r="U126" s="39">
        <v>354543</v>
      </c>
      <c r="V126" s="39">
        <v>395092</v>
      </c>
      <c r="W126" s="39">
        <v>394448</v>
      </c>
      <c r="X126" s="39">
        <v>358906</v>
      </c>
      <c r="Y126" s="39">
        <v>309934</v>
      </c>
      <c r="Z126" s="39">
        <v>261139</v>
      </c>
      <c r="AA126" s="39">
        <v>243611</v>
      </c>
      <c r="AB126" s="39">
        <v>247891</v>
      </c>
      <c r="AC126" s="39">
        <v>222341</v>
      </c>
      <c r="AD126" s="39">
        <v>225452</v>
      </c>
      <c r="AE126" s="39">
        <v>206218</v>
      </c>
      <c r="AF126" s="39">
        <v>173301</v>
      </c>
      <c r="AH126" s="31"/>
      <c r="AI126" s="39">
        <f>AI103</f>
        <v>251096</v>
      </c>
      <c r="AJ126" s="39">
        <v>248691</v>
      </c>
      <c r="AK126" s="39">
        <v>257476</v>
      </c>
      <c r="AL126" s="39">
        <v>331736</v>
      </c>
      <c r="AM126" s="39">
        <v>394448</v>
      </c>
      <c r="AN126" s="39">
        <v>243611</v>
      </c>
      <c r="AO126" s="39">
        <v>206218</v>
      </c>
      <c r="AQ126" s="39">
        <v>269114</v>
      </c>
      <c r="AR126" s="39">
        <v>224383</v>
      </c>
      <c r="AS126" s="39">
        <v>246931</v>
      </c>
      <c r="AT126" s="39">
        <v>319511</v>
      </c>
      <c r="AU126" s="39">
        <v>354543</v>
      </c>
      <c r="AV126" s="39">
        <v>309934</v>
      </c>
      <c r="AW126" s="39">
        <v>222341</v>
      </c>
      <c r="AY126" s="39">
        <f>AY103</f>
        <v>252888</v>
      </c>
      <c r="AZ126" s="39">
        <f>AZ103</f>
        <v>225628</v>
      </c>
      <c r="BA126" s="39">
        <v>250083</v>
      </c>
      <c r="BB126" s="39">
        <v>319147</v>
      </c>
      <c r="BC126" s="39">
        <v>395092</v>
      </c>
      <c r="BD126" s="39">
        <v>261139</v>
      </c>
      <c r="BE126" s="39">
        <v>225452</v>
      </c>
    </row>
    <row r="127" spans="2:57" s="4" customFormat="1" ht="12" x14ac:dyDescent="0.3">
      <c r="B127" s="4" t="s">
        <v>129</v>
      </c>
      <c r="C127" s="32"/>
      <c r="D127" s="41">
        <f>D125+D126</f>
        <v>723212</v>
      </c>
      <c r="E127" s="41">
        <f>E125+E126</f>
        <v>635165</v>
      </c>
      <c r="F127" s="41">
        <f>F125+F126</f>
        <v>615754</v>
      </c>
      <c r="G127" s="41">
        <f>G125+G126</f>
        <v>605281</v>
      </c>
      <c r="H127" s="41">
        <v>588993</v>
      </c>
      <c r="I127" s="41">
        <v>584249</v>
      </c>
      <c r="J127" s="41">
        <v>595741</v>
      </c>
      <c r="K127" s="41">
        <v>618413</v>
      </c>
      <c r="L127" s="41">
        <v>596738</v>
      </c>
      <c r="M127" s="41">
        <v>608629</v>
      </c>
      <c r="N127" s="41">
        <v>603484</v>
      </c>
      <c r="O127" s="41">
        <v>611565</v>
      </c>
      <c r="P127" s="41">
        <v>618768</v>
      </c>
      <c r="Q127" s="41">
        <v>617056</v>
      </c>
      <c r="R127" s="41">
        <v>616369</v>
      </c>
      <c r="S127" s="41">
        <v>612033</v>
      </c>
      <c r="T127" s="41">
        <v>614339</v>
      </c>
      <c r="U127" s="41">
        <v>608961</v>
      </c>
      <c r="V127" s="41">
        <v>602623</v>
      </c>
      <c r="W127" s="41">
        <v>595555</v>
      </c>
      <c r="X127" s="41">
        <v>570528</v>
      </c>
      <c r="Y127" s="41">
        <v>526466</v>
      </c>
      <c r="Z127" s="41">
        <v>477254</v>
      </c>
      <c r="AA127" s="41">
        <v>459557</v>
      </c>
      <c r="AB127" s="41">
        <v>457127</v>
      </c>
      <c r="AC127" s="41">
        <v>435282</v>
      </c>
      <c r="AD127" s="41">
        <v>436848</v>
      </c>
      <c r="AE127" s="41">
        <v>418063</v>
      </c>
      <c r="AF127" s="41">
        <v>351212</v>
      </c>
      <c r="AH127" s="32"/>
      <c r="AI127" s="41">
        <f>AI125+AI126</f>
        <v>605281</v>
      </c>
      <c r="AJ127" s="41">
        <v>618413</v>
      </c>
      <c r="AK127" s="41">
        <v>611565</v>
      </c>
      <c r="AL127" s="41">
        <v>612033</v>
      </c>
      <c r="AM127" s="41">
        <v>595555</v>
      </c>
      <c r="AN127" s="41">
        <v>459557</v>
      </c>
      <c r="AO127" s="41">
        <v>418063</v>
      </c>
      <c r="AQ127" s="41">
        <v>635165</v>
      </c>
      <c r="AR127" s="41">
        <v>584249</v>
      </c>
      <c r="AS127" s="41">
        <v>608629</v>
      </c>
      <c r="AT127" s="41">
        <v>617057</v>
      </c>
      <c r="AU127" s="41">
        <v>608961</v>
      </c>
      <c r="AV127" s="41">
        <v>526466</v>
      </c>
      <c r="AW127" s="41">
        <v>435282</v>
      </c>
      <c r="AY127" s="41">
        <f>AY125+AY126</f>
        <v>615754</v>
      </c>
      <c r="AZ127" s="41">
        <f>AZ125+AZ126</f>
        <v>595741</v>
      </c>
      <c r="BA127" s="41">
        <v>603484</v>
      </c>
      <c r="BB127" s="41">
        <v>616369</v>
      </c>
      <c r="BC127" s="41">
        <v>602623</v>
      </c>
      <c r="BD127" s="41">
        <v>477254</v>
      </c>
      <c r="BE127" s="41">
        <v>436848</v>
      </c>
    </row>
    <row r="128" spans="2:57" s="4" customFormat="1" ht="7.5" customHeight="1" x14ac:dyDescent="0.3">
      <c r="C128" s="32"/>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0"/>
      <c r="AD128" s="40"/>
      <c r="AE128" s="40"/>
      <c r="AF128" s="40"/>
      <c r="AH128" s="32"/>
      <c r="AI128" s="41"/>
      <c r="AJ128" s="41"/>
      <c r="AK128" s="41"/>
      <c r="AL128" s="41"/>
      <c r="AM128" s="41"/>
      <c r="AN128" s="41"/>
      <c r="AO128" s="41"/>
      <c r="AQ128" s="41"/>
      <c r="AR128" s="41"/>
      <c r="AS128" s="41"/>
      <c r="AT128" s="41"/>
      <c r="AU128" s="41"/>
      <c r="AV128" s="41"/>
      <c r="AW128" s="41"/>
      <c r="AY128" s="41"/>
      <c r="AZ128" s="41"/>
      <c r="BA128" s="41"/>
      <c r="BB128" s="41"/>
      <c r="BC128" s="41"/>
      <c r="BD128" s="41"/>
      <c r="BE128" s="41"/>
    </row>
    <row r="129" spans="2:58" s="17" customFormat="1" ht="12" x14ac:dyDescent="0.3">
      <c r="B129" s="18" t="s">
        <v>130</v>
      </c>
      <c r="C129" s="31"/>
      <c r="D129" s="39">
        <f>19066*4</f>
        <v>76264</v>
      </c>
      <c r="E129" s="39">
        <f>13576*4</f>
        <v>54304</v>
      </c>
      <c r="F129" s="39">
        <f>15371*4</f>
        <v>61484</v>
      </c>
      <c r="G129" s="39">
        <f>9410*4</f>
        <v>37640</v>
      </c>
      <c r="H129" s="39">
        <v>26664</v>
      </c>
      <c r="I129" s="39">
        <v>49548</v>
      </c>
      <c r="J129" s="39">
        <v>99876</v>
      </c>
      <c r="K129" s="39">
        <v>114336</v>
      </c>
      <c r="L129" s="39">
        <v>120340</v>
      </c>
      <c r="M129" s="39">
        <v>116324</v>
      </c>
      <c r="N129" s="39">
        <v>79932</v>
      </c>
      <c r="O129" s="39">
        <v>86200</v>
      </c>
      <c r="P129" s="39">
        <v>129915</v>
      </c>
      <c r="Q129" s="39">
        <v>76117</v>
      </c>
      <c r="R129" s="39">
        <v>105777</v>
      </c>
      <c r="S129" s="39">
        <v>77667</v>
      </c>
      <c r="T129" s="39">
        <v>42873</v>
      </c>
      <c r="U129" s="39">
        <v>49040</v>
      </c>
      <c r="V129" s="39">
        <v>41700</v>
      </c>
      <c r="W129" s="39">
        <v>32968</v>
      </c>
      <c r="X129" s="39">
        <v>8768</v>
      </c>
      <c r="Y129" s="39">
        <v>21324</v>
      </c>
      <c r="Z129" s="39">
        <v>20104</v>
      </c>
      <c r="AA129" s="39">
        <v>46008</v>
      </c>
      <c r="AB129" s="39">
        <v>34012</v>
      </c>
      <c r="AC129" s="39">
        <v>18652</v>
      </c>
      <c r="AD129" s="39">
        <v>19160</v>
      </c>
      <c r="AE129" s="39">
        <v>5812</v>
      </c>
      <c r="AF129" s="39">
        <v>10044</v>
      </c>
      <c r="AH129" s="31"/>
      <c r="AI129" s="39">
        <f>16076*2</f>
        <v>32152</v>
      </c>
      <c r="AJ129" s="39">
        <v>117338</v>
      </c>
      <c r="AK129" s="39">
        <v>108082</v>
      </c>
      <c r="AL129" s="39">
        <v>60270</v>
      </c>
      <c r="AM129" s="39">
        <v>20868</v>
      </c>
      <c r="AN129" s="39">
        <v>40010</v>
      </c>
      <c r="AO129" s="39">
        <v>7932</v>
      </c>
      <c r="AQ129" s="39">
        <v>45024</v>
      </c>
      <c r="AR129" s="39">
        <v>96072</v>
      </c>
      <c r="AS129" s="39">
        <v>103105</v>
      </c>
      <c r="AT129" s="39">
        <v>75611</v>
      </c>
      <c r="AU129" s="39">
        <v>33116</v>
      </c>
      <c r="AV129" s="39">
        <v>30362</v>
      </c>
      <c r="AW129" s="39">
        <v>13417</v>
      </c>
      <c r="AY129" s="39">
        <f>(31448/3)*4</f>
        <v>41930.666666666664</v>
      </c>
      <c r="AZ129" s="39">
        <f>(83685/3)*4</f>
        <v>111580</v>
      </c>
      <c r="BA129" s="39">
        <v>98698.666666666672</v>
      </c>
      <c r="BB129" s="39">
        <v>75439</v>
      </c>
      <c r="BC129" s="39">
        <v>27808</v>
      </c>
      <c r="BD129" s="39">
        <v>33374</v>
      </c>
      <c r="BE129" s="39">
        <v>11673</v>
      </c>
    </row>
    <row r="130" spans="2:58" s="17" customFormat="1" ht="12" x14ac:dyDescent="0.3">
      <c r="B130" s="5" t="s">
        <v>131</v>
      </c>
      <c r="C130" s="7"/>
      <c r="D130" s="50">
        <f>D129/D127</f>
        <v>0.10545179006985504</v>
      </c>
      <c r="E130" s="50">
        <f>E129/E127</f>
        <v>8.5495894767501357E-2</v>
      </c>
      <c r="F130" s="50">
        <f>F129/F127</f>
        <v>9.9851564098649787E-2</v>
      </c>
      <c r="G130" s="50">
        <f>G129/G127</f>
        <v>6.218599295203385E-2</v>
      </c>
      <c r="H130" s="50">
        <v>4.5270487085585058E-2</v>
      </c>
      <c r="I130" s="50">
        <v>8.4806306899969014E-2</v>
      </c>
      <c r="J130" s="50">
        <v>0.16765003583772142</v>
      </c>
      <c r="K130" s="50">
        <v>0.18488615213457674</v>
      </c>
      <c r="L130" s="50">
        <v>0.2016630414017542</v>
      </c>
      <c r="M130" s="50">
        <v>0.19112464243406083</v>
      </c>
      <c r="N130" s="50">
        <v>0.13245090176375846</v>
      </c>
      <c r="O130" s="50">
        <v>0.14094985815080982</v>
      </c>
      <c r="P130" s="50">
        <v>0.20995752850826199</v>
      </c>
      <c r="Q130" s="50">
        <v>0.12335509256858372</v>
      </c>
      <c r="R130" s="50">
        <v>0.17161310838150523</v>
      </c>
      <c r="S130" s="50">
        <v>0.12690002009695556</v>
      </c>
      <c r="T130" s="50">
        <v>6.9787202179903932E-2</v>
      </c>
      <c r="U130" s="50">
        <v>8.0530608692510691E-2</v>
      </c>
      <c r="V130" s="50">
        <v>6.9197491632413635E-2</v>
      </c>
      <c r="W130" s="50">
        <v>5.5356768056686621E-2</v>
      </c>
      <c r="X130" s="50">
        <v>1.5368220315216782E-2</v>
      </c>
      <c r="Y130" s="50">
        <v>4.0504040146942061E-2</v>
      </c>
      <c r="Z130" s="50">
        <v>4.2124319544728804E-2</v>
      </c>
      <c r="AA130" s="50">
        <v>0.10011380525157924</v>
      </c>
      <c r="AB130" s="50">
        <v>7.4403830882883756E-2</v>
      </c>
      <c r="AC130" s="50">
        <v>4.2850382051176021E-2</v>
      </c>
      <c r="AD130" s="50">
        <v>4.3859649122807015E-2</v>
      </c>
      <c r="AE130" s="50">
        <v>1.3902210910795741E-2</v>
      </c>
      <c r="AF130" s="50">
        <v>2.8598111681833193E-2</v>
      </c>
      <c r="AH130" s="7"/>
      <c r="AI130" s="50">
        <f>AI129/AI127</f>
        <v>5.3119129792608723E-2</v>
      </c>
      <c r="AJ130" s="50">
        <v>0.1897405132168955</v>
      </c>
      <c r="AK130" s="50">
        <v>0.17673019221178451</v>
      </c>
      <c r="AL130" s="50">
        <v>9.847508222595841E-2</v>
      </c>
      <c r="AM130" s="50">
        <v>3.5039584924985941E-2</v>
      </c>
      <c r="AN130" s="50">
        <v>8.706210546243448E-2</v>
      </c>
      <c r="AO130" s="50">
        <v>1.8973216955339267E-2</v>
      </c>
      <c r="AQ130" s="50">
        <v>7.0885517936284267E-2</v>
      </c>
      <c r="AR130" s="50">
        <f>AR129/AR127</f>
        <v>0.16443673844542309</v>
      </c>
      <c r="AS130" s="50">
        <v>0.16940533559853374</v>
      </c>
      <c r="AT130" s="50">
        <v>0.12253487117073464</v>
      </c>
      <c r="AU130" s="50">
        <v>5.4381150845456444E-2</v>
      </c>
      <c r="AV130" s="50">
        <v>5.7671340599392933E-2</v>
      </c>
      <c r="AW130" s="50">
        <v>3.0823695902885945E-2</v>
      </c>
      <c r="AY130" s="50">
        <f>AY129/AY127</f>
        <v>6.8096458434158222E-2</v>
      </c>
      <c r="AZ130" s="50">
        <f>AZ129/AZ127</f>
        <v>0.18729615722268569</v>
      </c>
      <c r="BA130" s="50">
        <v>0.16354810842817152</v>
      </c>
      <c r="BB130" s="50">
        <v>0.12239259274882416</v>
      </c>
      <c r="BC130" s="50">
        <v>4.6144936386430656E-2</v>
      </c>
      <c r="BD130" s="50">
        <v>6.9929220079873608E-2</v>
      </c>
      <c r="BE130" s="50">
        <v>2.6720964729150642E-2</v>
      </c>
    </row>
    <row r="131" spans="2:58" s="17" customFormat="1" ht="12" x14ac:dyDescent="0.3">
      <c r="B131" s="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3"/>
      <c r="AD131" s="33"/>
      <c r="AE131" s="33"/>
      <c r="AF131" s="33"/>
      <c r="AH131" s="34"/>
      <c r="AI131" s="34"/>
      <c r="AJ131" s="34"/>
      <c r="AK131" s="34"/>
      <c r="AL131" s="34"/>
      <c r="AM131" s="34"/>
      <c r="AN131" s="34"/>
      <c r="AO131" s="33"/>
      <c r="AQ131" s="34"/>
      <c r="AR131" s="34"/>
      <c r="AS131" s="34"/>
      <c r="AT131" s="34"/>
      <c r="AU131" s="34"/>
      <c r="AV131" s="34"/>
      <c r="AW131" s="34"/>
      <c r="AY131" s="34"/>
      <c r="AZ131" s="34"/>
      <c r="BA131" s="34"/>
      <c r="BB131" s="34"/>
      <c r="BC131" s="34"/>
      <c r="BD131" s="34"/>
      <c r="BE131" s="33"/>
    </row>
    <row r="132" spans="2:58" s="17" customFormat="1" ht="12" x14ac:dyDescent="0.3">
      <c r="B132" s="4"/>
      <c r="C132" s="63"/>
      <c r="D132" s="62"/>
      <c r="E132" s="62"/>
      <c r="F132" s="62"/>
      <c r="G132" s="62"/>
      <c r="H132" s="62"/>
      <c r="I132" s="62"/>
      <c r="J132" s="62"/>
      <c r="K132" s="34"/>
      <c r="L132" s="34"/>
      <c r="M132" s="34"/>
      <c r="N132" s="34"/>
      <c r="O132" s="34"/>
      <c r="P132" s="34"/>
      <c r="Q132" s="34"/>
      <c r="R132" s="34"/>
      <c r="S132" s="34"/>
      <c r="T132" s="34"/>
      <c r="U132" s="34"/>
      <c r="V132" s="34"/>
      <c r="W132" s="34"/>
      <c r="X132" s="34"/>
      <c r="Y132" s="34"/>
      <c r="Z132" s="34"/>
      <c r="AA132" s="34"/>
      <c r="AB132" s="34"/>
      <c r="AC132" s="33"/>
      <c r="AD132" s="33"/>
      <c r="AE132" s="33"/>
      <c r="AF132" s="33"/>
      <c r="AH132" s="63"/>
      <c r="AI132" s="34"/>
      <c r="AJ132" s="34"/>
      <c r="AK132" s="34"/>
      <c r="AL132" s="34"/>
      <c r="AM132" s="34"/>
      <c r="AN132" s="34"/>
      <c r="AO132" s="33"/>
      <c r="AQ132" s="34"/>
      <c r="AR132" s="34"/>
      <c r="AS132" s="34"/>
      <c r="AT132" s="34"/>
      <c r="AU132" s="34"/>
      <c r="AV132" s="34"/>
      <c r="AW132" s="34"/>
      <c r="AY132" s="34"/>
      <c r="AZ132" s="34"/>
      <c r="BA132" s="34"/>
      <c r="BB132" s="34"/>
      <c r="BC132" s="34"/>
      <c r="BD132" s="34"/>
      <c r="BE132" s="33"/>
    </row>
    <row r="133" spans="2:58" x14ac:dyDescent="0.35">
      <c r="B133" s="1" t="s">
        <v>132</v>
      </c>
      <c r="C133" s="58"/>
      <c r="AH133" s="58"/>
    </row>
    <row r="134" spans="2:58" x14ac:dyDescent="0.35">
      <c r="B134" s="24" t="s">
        <v>53</v>
      </c>
      <c r="C134" s="25" t="s">
        <v>162</v>
      </c>
      <c r="D134" s="25" t="s">
        <v>152</v>
      </c>
      <c r="E134" s="25" t="s">
        <v>151</v>
      </c>
      <c r="F134" s="25" t="s">
        <v>143</v>
      </c>
      <c r="G134" s="25" t="s">
        <v>54</v>
      </c>
      <c r="H134" s="25" t="s">
        <v>55</v>
      </c>
      <c r="I134" s="25" t="s">
        <v>56</v>
      </c>
      <c r="J134" s="25" t="s">
        <v>57</v>
      </c>
      <c r="K134" s="25" t="s">
        <v>58</v>
      </c>
      <c r="L134" s="25" t="s">
        <v>59</v>
      </c>
      <c r="M134" s="25" t="s">
        <v>60</v>
      </c>
      <c r="N134" s="25" t="s">
        <v>61</v>
      </c>
      <c r="O134" s="25" t="s">
        <v>62</v>
      </c>
      <c r="P134" s="25" t="s">
        <v>63</v>
      </c>
      <c r="Q134" s="25" t="s">
        <v>64</v>
      </c>
      <c r="R134" s="25" t="s">
        <v>65</v>
      </c>
      <c r="S134" s="25" t="s">
        <v>66</v>
      </c>
      <c r="T134" s="25" t="s">
        <v>67</v>
      </c>
      <c r="U134" s="25" t="s">
        <v>68</v>
      </c>
      <c r="V134" s="25" t="s">
        <v>69</v>
      </c>
      <c r="W134" s="25" t="s">
        <v>70</v>
      </c>
      <c r="X134" s="25" t="s">
        <v>71</v>
      </c>
      <c r="Y134" s="25" t="s">
        <v>72</v>
      </c>
      <c r="Z134" s="25" t="s">
        <v>73</v>
      </c>
      <c r="AA134" s="25" t="s">
        <v>74</v>
      </c>
      <c r="AB134" s="25" t="s">
        <v>75</v>
      </c>
      <c r="AC134" s="25" t="s">
        <v>76</v>
      </c>
      <c r="AD134" s="25" t="s">
        <v>77</v>
      </c>
      <c r="AE134" s="25" t="s">
        <v>78</v>
      </c>
      <c r="AF134" s="25" t="s">
        <v>79</v>
      </c>
      <c r="AH134" s="25" t="s">
        <v>163</v>
      </c>
      <c r="AI134" s="25" t="s">
        <v>80</v>
      </c>
      <c r="AJ134" s="25" t="s">
        <v>81</v>
      </c>
      <c r="AK134" s="25" t="s">
        <v>82</v>
      </c>
      <c r="AL134" s="25" t="s">
        <v>83</v>
      </c>
      <c r="AM134" s="25" t="s">
        <v>84</v>
      </c>
      <c r="AN134" s="25" t="s">
        <v>85</v>
      </c>
      <c r="AO134" s="25" t="s">
        <v>86</v>
      </c>
      <c r="AP134" s="25"/>
      <c r="AQ134" s="25">
        <v>2025</v>
      </c>
      <c r="AR134" s="25">
        <v>2024</v>
      </c>
      <c r="AS134" s="25">
        <v>2023</v>
      </c>
      <c r="AT134" s="25">
        <v>2022</v>
      </c>
      <c r="AU134" s="25">
        <v>2021</v>
      </c>
      <c r="AV134" s="25">
        <v>2020</v>
      </c>
      <c r="AW134" s="25">
        <v>2019</v>
      </c>
      <c r="AY134" s="25" t="s">
        <v>142</v>
      </c>
      <c r="AZ134" s="25" t="s">
        <v>87</v>
      </c>
      <c r="BA134" s="25" t="s">
        <v>88</v>
      </c>
      <c r="BB134" s="25" t="s">
        <v>89</v>
      </c>
      <c r="BC134" s="25" t="s">
        <v>90</v>
      </c>
      <c r="BD134" s="25" t="s">
        <v>91</v>
      </c>
      <c r="BE134" s="25" t="s">
        <v>92</v>
      </c>
    </row>
    <row r="135" spans="2:58" ht="0.75" customHeight="1" x14ac:dyDescent="0.3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H135" s="3"/>
      <c r="AI135" s="3"/>
      <c r="AJ135" s="3"/>
      <c r="AK135" s="3"/>
      <c r="AL135" s="3"/>
      <c r="AM135" s="3"/>
      <c r="AN135" s="3"/>
      <c r="AO135" s="3"/>
      <c r="AQ135" s="3"/>
      <c r="AR135" s="3"/>
      <c r="AS135" s="3"/>
      <c r="AT135" s="3"/>
      <c r="AU135" s="3"/>
      <c r="AV135" s="3"/>
      <c r="AW135" s="3"/>
      <c r="AY135" s="3"/>
      <c r="AZ135" s="3"/>
      <c r="BA135" s="3"/>
      <c r="BB135" s="3"/>
      <c r="BC135" s="3"/>
      <c r="BD135" s="3"/>
      <c r="BE135" s="3"/>
    </row>
    <row r="136" spans="2:58" s="17" customFormat="1" ht="12" x14ac:dyDescent="0.3">
      <c r="B136" s="17" t="s">
        <v>133</v>
      </c>
      <c r="C136" s="30"/>
      <c r="D136" s="38">
        <f>15596*4</f>
        <v>62384</v>
      </c>
      <c r="E136" s="38">
        <f>10361*4</f>
        <v>41444</v>
      </c>
      <c r="F136" s="38">
        <f>12025*4</f>
        <v>48100</v>
      </c>
      <c r="G136" s="38">
        <f>6723*4</f>
        <v>26892</v>
      </c>
      <c r="H136" s="38">
        <v>17216</v>
      </c>
      <c r="I136" s="38">
        <v>34460</v>
      </c>
      <c r="J136" s="38">
        <v>86748</v>
      </c>
      <c r="K136" s="38">
        <v>100324</v>
      </c>
      <c r="L136" s="38">
        <v>103920</v>
      </c>
      <c r="M136" s="38">
        <v>103568</v>
      </c>
      <c r="N136" s="38">
        <v>65244</v>
      </c>
      <c r="O136" s="38">
        <v>65788</v>
      </c>
      <c r="P136" s="38">
        <v>112945</v>
      </c>
      <c r="Q136" s="38">
        <v>61372</v>
      </c>
      <c r="R136" s="38">
        <v>87956</v>
      </c>
      <c r="S136" s="38">
        <v>64784</v>
      </c>
      <c r="T136" s="38">
        <v>29360</v>
      </c>
      <c r="U136" s="38">
        <v>60460</v>
      </c>
      <c r="V136" s="38">
        <v>24296</v>
      </c>
      <c r="W136" s="38">
        <v>13828</v>
      </c>
      <c r="X136" s="38">
        <v>-8180</v>
      </c>
      <c r="Y136" s="38">
        <v>4792</v>
      </c>
      <c r="Z136" s="38">
        <v>5244</v>
      </c>
      <c r="AA136" s="38">
        <v>33436</v>
      </c>
      <c r="AB136" s="38">
        <v>17256</v>
      </c>
      <c r="AC136" s="38">
        <v>6936</v>
      </c>
      <c r="AD136" s="38">
        <v>6180</v>
      </c>
      <c r="AE136" s="38">
        <v>-7504</v>
      </c>
      <c r="AF136" s="38">
        <v>-3212</v>
      </c>
      <c r="AH136" s="30"/>
      <c r="AI136" s="38">
        <f>11027*2</f>
        <v>22054</v>
      </c>
      <c r="AJ136" s="38">
        <v>102122</v>
      </c>
      <c r="AK136" s="38">
        <v>89392</v>
      </c>
      <c r="AL136" s="38">
        <v>47074</v>
      </c>
      <c r="AM136" s="38">
        <v>2822</v>
      </c>
      <c r="AN136" s="38">
        <v>25346</v>
      </c>
      <c r="AO136" s="38">
        <v>-5360</v>
      </c>
      <c r="AQ136" s="38">
        <v>33414</v>
      </c>
      <c r="AR136" s="38">
        <v>81410</v>
      </c>
      <c r="AS136" s="38">
        <v>86899</v>
      </c>
      <c r="AT136" s="38">
        <v>60869</v>
      </c>
      <c r="AU136" s="38">
        <v>22600</v>
      </c>
      <c r="AV136" s="38">
        <v>15182</v>
      </c>
      <c r="AW136" s="38">
        <v>597</v>
      </c>
      <c r="AY136" s="38">
        <f>(23053/3)*4</f>
        <v>30737.333333333332</v>
      </c>
      <c r="AZ136" s="38">
        <f>(72795/3)*4</f>
        <v>97060</v>
      </c>
      <c r="BA136" s="38">
        <v>81342.666666666672</v>
      </c>
      <c r="BB136" s="38">
        <v>60701.333333333336</v>
      </c>
      <c r="BC136" s="38">
        <v>9980</v>
      </c>
      <c r="BD136" s="38">
        <v>18644</v>
      </c>
      <c r="BE136" s="38">
        <v>-1518.6666666666667</v>
      </c>
    </row>
    <row r="137" spans="2:58" s="17" customFormat="1" ht="12" x14ac:dyDescent="0.3">
      <c r="B137" s="18" t="s">
        <v>128</v>
      </c>
      <c r="C137" s="31"/>
      <c r="D137" s="39">
        <f>376912</f>
        <v>376912</v>
      </c>
      <c r="E137" s="39">
        <v>366051</v>
      </c>
      <c r="F137" s="39">
        <f>F125</f>
        <v>362866</v>
      </c>
      <c r="G137" s="39">
        <v>354185</v>
      </c>
      <c r="H137" s="39">
        <v>350014</v>
      </c>
      <c r="I137" s="39">
        <v>359866</v>
      </c>
      <c r="J137" s="39">
        <v>370113</v>
      </c>
      <c r="K137" s="39">
        <v>369722</v>
      </c>
      <c r="L137" s="39">
        <v>366358</v>
      </c>
      <c r="M137" s="39">
        <v>361698</v>
      </c>
      <c r="N137" s="39">
        <v>353401</v>
      </c>
      <c r="O137" s="39">
        <v>354089</v>
      </c>
      <c r="P137" s="39">
        <v>306972</v>
      </c>
      <c r="Q137" s="39">
        <v>297545</v>
      </c>
      <c r="R137" s="39">
        <v>297222</v>
      </c>
      <c r="S137" s="39">
        <v>280297</v>
      </c>
      <c r="T137" s="39">
        <v>266228</v>
      </c>
      <c r="U137" s="39">
        <v>254418</v>
      </c>
      <c r="V137" s="39">
        <v>207531</v>
      </c>
      <c r="W137" s="39">
        <v>201107</v>
      </c>
      <c r="X137" s="39">
        <v>211622</v>
      </c>
      <c r="Y137" s="39">
        <v>216532</v>
      </c>
      <c r="Z137" s="39">
        <v>216115</v>
      </c>
      <c r="AA137" s="39">
        <v>215946</v>
      </c>
      <c r="AB137" s="39">
        <v>209237</v>
      </c>
      <c r="AC137" s="39">
        <v>212941</v>
      </c>
      <c r="AD137" s="39">
        <v>211397</v>
      </c>
      <c r="AE137" s="39">
        <v>211845</v>
      </c>
      <c r="AF137" s="39">
        <v>177911</v>
      </c>
      <c r="AH137" s="31"/>
      <c r="AI137" s="39">
        <v>354185</v>
      </c>
      <c r="AJ137" s="39">
        <v>369722</v>
      </c>
      <c r="AK137" s="39">
        <v>354089</v>
      </c>
      <c r="AL137" s="39">
        <v>280297</v>
      </c>
      <c r="AM137" s="39">
        <v>201107</v>
      </c>
      <c r="AN137" s="39">
        <v>215946</v>
      </c>
      <c r="AO137" s="39">
        <v>211845</v>
      </c>
      <c r="AQ137" s="39">
        <v>366051</v>
      </c>
      <c r="AR137" s="39">
        <v>359866</v>
      </c>
      <c r="AS137" s="39">
        <v>361698</v>
      </c>
      <c r="AT137" s="39">
        <v>297545</v>
      </c>
      <c r="AU137" s="39">
        <v>254418</v>
      </c>
      <c r="AV137" s="39">
        <v>216532</v>
      </c>
      <c r="AW137" s="39">
        <v>212941</v>
      </c>
      <c r="AY137" s="39">
        <f>AY125</f>
        <v>362866</v>
      </c>
      <c r="AZ137" s="39">
        <v>370113</v>
      </c>
      <c r="BA137" s="39">
        <v>353401</v>
      </c>
      <c r="BB137" s="39">
        <v>297222</v>
      </c>
      <c r="BC137" s="39">
        <v>207531</v>
      </c>
      <c r="BD137" s="39">
        <v>216115</v>
      </c>
      <c r="BE137" s="39">
        <v>211397</v>
      </c>
    </row>
    <row r="138" spans="2:58" s="17" customFormat="1" ht="12" x14ac:dyDescent="0.3">
      <c r="B138" s="5" t="s">
        <v>134</v>
      </c>
      <c r="C138" s="7"/>
      <c r="D138" s="50">
        <f>D136/D137</f>
        <v>0.16551343549687991</v>
      </c>
      <c r="E138" s="50">
        <f>E136/E137</f>
        <v>0.113219196232219</v>
      </c>
      <c r="F138" s="50">
        <f>F136/F137</f>
        <v>0.13255581950361842</v>
      </c>
      <c r="G138" s="50">
        <f>G136/G137</f>
        <v>7.5926422632240212E-2</v>
      </c>
      <c r="H138" s="50">
        <v>4.9186603964412899E-2</v>
      </c>
      <c r="I138" s="50">
        <v>9.5757865427686967E-2</v>
      </c>
      <c r="J138" s="50">
        <v>0.23438247238005691</v>
      </c>
      <c r="K138" s="50">
        <v>0.2713498250036514</v>
      </c>
      <c r="L138" s="50">
        <v>0.28365696941243262</v>
      </c>
      <c r="M138" s="50">
        <v>0.28633832644913715</v>
      </c>
      <c r="N138" s="50">
        <v>0.18461747420069552</v>
      </c>
      <c r="O138" s="50">
        <v>0.18579509671297328</v>
      </c>
      <c r="P138" s="50">
        <v>0.36793258017017838</v>
      </c>
      <c r="Q138" s="50">
        <v>0.20626123779596364</v>
      </c>
      <c r="R138" s="50">
        <v>0.29592695022575716</v>
      </c>
      <c r="S138" s="50">
        <v>0.23112626963542243</v>
      </c>
      <c r="T138" s="50">
        <v>0.11028141292426041</v>
      </c>
      <c r="U138" s="50">
        <v>0.23764041852384657</v>
      </c>
      <c r="V138" s="50">
        <v>0.11707166640164601</v>
      </c>
      <c r="W138" s="50">
        <v>6.8759416628958708E-2</v>
      </c>
      <c r="X138" s="50">
        <v>-3.865382616174122E-2</v>
      </c>
      <c r="Y138" s="50">
        <v>2.2130678144569857E-2</v>
      </c>
      <c r="Z138" s="50">
        <v>2.4264858987113343E-2</v>
      </c>
      <c r="AA138" s="50">
        <v>0.15483500504755818</v>
      </c>
      <c r="AB138" s="50">
        <v>8.2471073471709108E-2</v>
      </c>
      <c r="AC138" s="50">
        <v>3.2572402684311615E-2</v>
      </c>
      <c r="AD138" s="50">
        <v>2.9234095091226459E-2</v>
      </c>
      <c r="AE138" s="50">
        <v>-3.542212466661946E-2</v>
      </c>
      <c r="AF138" s="50">
        <v>-1.8053970805627532E-2</v>
      </c>
      <c r="AH138" s="7"/>
      <c r="AI138" s="50">
        <f>AI136/AI137</f>
        <v>6.226689441958299E-2</v>
      </c>
      <c r="AJ138" s="50">
        <v>0.27621293836991034</v>
      </c>
      <c r="AK138" s="50">
        <v>0.25245630335876007</v>
      </c>
      <c r="AL138" s="50">
        <v>0.16794328872588718</v>
      </c>
      <c r="AM138" s="50">
        <v>1.403233104765125E-2</v>
      </c>
      <c r="AN138" s="50">
        <v>0.11737193557648672</v>
      </c>
      <c r="AO138" s="50">
        <v>-2.5301517619013902E-2</v>
      </c>
      <c r="AQ138" s="50">
        <v>9.1282362293778729E-2</v>
      </c>
      <c r="AR138" s="50">
        <v>0.22622309415171202</v>
      </c>
      <c r="AS138" s="50">
        <v>0.2402529181803604</v>
      </c>
      <c r="AT138" s="50">
        <v>0.20457073719941521</v>
      </c>
      <c r="AU138" s="50">
        <v>8.8830192832268159E-2</v>
      </c>
      <c r="AV138" s="50">
        <v>7.0114347994753662E-2</v>
      </c>
      <c r="AW138" s="50">
        <v>2.8035934836410084E-3</v>
      </c>
      <c r="AY138" s="50">
        <f>AY136/AY137</f>
        <v>8.4707118697627592E-2</v>
      </c>
      <c r="AZ138" s="50">
        <f>AZ136/AZ137</f>
        <v>0.26224423351787157</v>
      </c>
      <c r="BA138" s="50">
        <v>0.23017101441893675</v>
      </c>
      <c r="BB138" s="50">
        <v>0.20422893774126188</v>
      </c>
      <c r="BC138" s="50">
        <v>4.8089201131397238E-2</v>
      </c>
      <c r="BD138" s="50">
        <v>8.6268884621613487E-2</v>
      </c>
      <c r="BE138" s="50">
        <v>-7.1839556222021445E-3</v>
      </c>
    </row>
    <row r="139" spans="2:58" x14ac:dyDescent="0.35">
      <c r="B139" s="4"/>
      <c r="C139" s="34"/>
      <c r="D139" s="34"/>
      <c r="E139" s="34"/>
      <c r="F139" s="34"/>
      <c r="G139" s="34"/>
      <c r="H139" s="34"/>
      <c r="I139" s="34"/>
      <c r="J139" s="34"/>
      <c r="K139" s="34"/>
      <c r="Q139" s="34"/>
      <c r="R139" s="34"/>
      <c r="S139" s="34"/>
      <c r="T139" s="34"/>
      <c r="U139" s="34"/>
      <c r="V139" s="34"/>
      <c r="W139" s="34"/>
      <c r="X139" s="34"/>
      <c r="Y139" s="34"/>
      <c r="Z139" s="34"/>
      <c r="AA139" s="34"/>
      <c r="AB139" s="34"/>
      <c r="AC139" s="33"/>
      <c r="AD139" s="33"/>
      <c r="AE139" s="33"/>
      <c r="AF139" s="33"/>
      <c r="AH139" s="34"/>
      <c r="AI139" s="34"/>
      <c r="AJ139" s="34"/>
      <c r="AK139" s="34"/>
      <c r="AL139" s="34"/>
      <c r="AM139" s="34"/>
      <c r="AN139" s="34"/>
      <c r="AO139" s="33"/>
      <c r="AQ139" s="34"/>
      <c r="AR139" s="34"/>
      <c r="AS139" s="34"/>
      <c r="AT139" s="34"/>
      <c r="AU139" s="34"/>
      <c r="AV139" s="34"/>
      <c r="AW139" s="34"/>
      <c r="AY139" s="34"/>
      <c r="AZ139" s="34"/>
      <c r="BA139" s="34"/>
      <c r="BB139" s="34"/>
      <c r="BC139" s="34"/>
      <c r="BD139" s="34"/>
      <c r="BE139" s="33"/>
    </row>
    <row r="140" spans="2:58" x14ac:dyDescent="0.35">
      <c r="B140" s="4"/>
      <c r="C140" s="72"/>
      <c r="D140" s="63"/>
      <c r="E140" s="63"/>
      <c r="F140" s="63"/>
      <c r="G140" s="63"/>
      <c r="H140" s="63"/>
      <c r="I140" s="63"/>
      <c r="J140" s="63"/>
      <c r="K140" s="34"/>
      <c r="L140" s="34"/>
      <c r="M140" s="34"/>
      <c r="N140" s="34"/>
      <c r="O140" s="34"/>
      <c r="P140" s="34"/>
      <c r="Q140" s="34"/>
      <c r="R140" s="34"/>
      <c r="S140" s="41"/>
      <c r="T140" s="34"/>
      <c r="U140" s="34"/>
      <c r="V140" s="34"/>
      <c r="W140" s="34"/>
      <c r="X140" s="34"/>
      <c r="Y140" s="34"/>
      <c r="Z140" s="34"/>
      <c r="AA140" s="34"/>
      <c r="AB140" s="34"/>
      <c r="AC140" s="34"/>
      <c r="AD140" s="34"/>
      <c r="AE140" s="34"/>
      <c r="AF140" s="34"/>
      <c r="AG140" s="34"/>
      <c r="AH140" s="72"/>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row>
    <row r="141" spans="2:58" x14ac:dyDescent="0.35">
      <c r="B141" s="1" t="s">
        <v>41</v>
      </c>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row>
    <row r="142" spans="2:58" x14ac:dyDescent="0.35">
      <c r="B142" s="24" t="s">
        <v>53</v>
      </c>
      <c r="C142" s="25" t="s">
        <v>162</v>
      </c>
      <c r="D142" s="25" t="s">
        <v>152</v>
      </c>
      <c r="E142" s="25" t="s">
        <v>151</v>
      </c>
      <c r="F142" s="25" t="s">
        <v>143</v>
      </c>
      <c r="G142" s="25" t="s">
        <v>54</v>
      </c>
      <c r="H142" s="25" t="s">
        <v>55</v>
      </c>
      <c r="I142" s="25" t="s">
        <v>56</v>
      </c>
      <c r="J142" s="25" t="s">
        <v>57</v>
      </c>
      <c r="K142" s="25" t="s">
        <v>58</v>
      </c>
      <c r="L142" s="25" t="s">
        <v>59</v>
      </c>
      <c r="M142" s="25" t="s">
        <v>60</v>
      </c>
      <c r="N142" s="25" t="s">
        <v>61</v>
      </c>
      <c r="O142" s="25" t="s">
        <v>62</v>
      </c>
      <c r="P142" s="25" t="s">
        <v>63</v>
      </c>
      <c r="Q142" s="25" t="s">
        <v>64</v>
      </c>
      <c r="R142" s="25" t="s">
        <v>65</v>
      </c>
      <c r="S142" s="25" t="s">
        <v>66</v>
      </c>
      <c r="T142" s="25" t="s">
        <v>67</v>
      </c>
      <c r="U142" s="25" t="s">
        <v>68</v>
      </c>
      <c r="V142" s="25" t="s">
        <v>69</v>
      </c>
      <c r="W142" s="25" t="s">
        <v>70</v>
      </c>
      <c r="X142" s="25" t="s">
        <v>71</v>
      </c>
      <c r="Y142" s="25" t="s">
        <v>72</v>
      </c>
      <c r="Z142" s="25" t="s">
        <v>73</v>
      </c>
      <c r="AA142" s="25" t="s">
        <v>74</v>
      </c>
      <c r="AB142" s="25" t="s">
        <v>75</v>
      </c>
      <c r="AC142" s="25" t="s">
        <v>76</v>
      </c>
      <c r="AD142" s="25" t="s">
        <v>77</v>
      </c>
      <c r="AE142" s="25" t="s">
        <v>78</v>
      </c>
      <c r="AF142" s="25" t="s">
        <v>79</v>
      </c>
      <c r="AH142" s="25" t="s">
        <v>163</v>
      </c>
      <c r="AI142" s="25" t="s">
        <v>80</v>
      </c>
      <c r="AJ142" s="25" t="s">
        <v>81</v>
      </c>
      <c r="AK142" s="25" t="s">
        <v>82</v>
      </c>
      <c r="AL142" s="25" t="s">
        <v>83</v>
      </c>
      <c r="AM142" s="25" t="s">
        <v>84</v>
      </c>
      <c r="AN142" s="25" t="s">
        <v>85</v>
      </c>
      <c r="AO142" s="25" t="s">
        <v>86</v>
      </c>
      <c r="AQ142" s="25">
        <v>2025</v>
      </c>
      <c r="AR142" s="25">
        <v>2024</v>
      </c>
      <c r="AS142" s="25">
        <v>2023</v>
      </c>
      <c r="AT142" s="25">
        <v>2022</v>
      </c>
      <c r="AU142" s="25">
        <v>2021</v>
      </c>
      <c r="AV142" s="25">
        <v>2020</v>
      </c>
      <c r="AW142" s="25">
        <v>2019</v>
      </c>
      <c r="AY142" s="25" t="s">
        <v>142</v>
      </c>
      <c r="AZ142" s="25" t="s">
        <v>87</v>
      </c>
      <c r="BA142" s="25" t="s">
        <v>88</v>
      </c>
      <c r="BB142" s="25" t="s">
        <v>89</v>
      </c>
      <c r="BC142" s="25" t="s">
        <v>90</v>
      </c>
      <c r="BD142" s="25" t="s">
        <v>91</v>
      </c>
      <c r="BE142" s="25" t="s">
        <v>92</v>
      </c>
    </row>
    <row r="143" spans="2:58" ht="0.75" customHeight="1" x14ac:dyDescent="0.3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H143" s="3"/>
      <c r="AI143" s="3"/>
      <c r="AJ143" s="3"/>
      <c r="AK143" s="3"/>
      <c r="AL143" s="3"/>
      <c r="AM143" s="3"/>
      <c r="AN143" s="3"/>
      <c r="AO143" s="3"/>
      <c r="AQ143" s="3"/>
      <c r="AR143" s="3"/>
      <c r="AS143" s="3"/>
      <c r="AT143" s="3"/>
      <c r="AU143" s="3"/>
      <c r="AV143" s="3"/>
      <c r="AW143" s="3"/>
      <c r="AY143" s="3"/>
      <c r="AZ143" s="3"/>
      <c r="BA143" s="3"/>
      <c r="BB143" s="3"/>
      <c r="BC143" s="3"/>
      <c r="BD143" s="3"/>
      <c r="BE143" s="3"/>
    </row>
    <row r="144" spans="2:58" s="17" customFormat="1" ht="12" x14ac:dyDescent="0.3">
      <c r="B144" s="17" t="s">
        <v>135</v>
      </c>
      <c r="C144" s="30"/>
      <c r="D144" s="38">
        <v>749653</v>
      </c>
      <c r="E144" s="38">
        <v>665337</v>
      </c>
      <c r="F144" s="38">
        <v>642999</v>
      </c>
      <c r="G144" s="38">
        <v>629571</v>
      </c>
      <c r="H144" s="38">
        <v>605221</v>
      </c>
      <c r="I144" s="38">
        <v>612216</v>
      </c>
      <c r="J144" s="38">
        <v>614451</v>
      </c>
      <c r="K144" s="38">
        <v>644404</v>
      </c>
      <c r="L144" s="38">
        <v>623700</v>
      </c>
      <c r="M144" s="38">
        <v>628041</v>
      </c>
      <c r="N144" s="38">
        <v>627676</v>
      </c>
      <c r="O144" s="38">
        <v>640598</v>
      </c>
      <c r="P144" s="38">
        <v>650770</v>
      </c>
      <c r="Q144" s="38">
        <v>642906</v>
      </c>
      <c r="R144" s="38">
        <v>644460</v>
      </c>
      <c r="S144" s="38">
        <v>643463</v>
      </c>
      <c r="T144" s="38">
        <v>633191</v>
      </c>
      <c r="U144" s="38">
        <v>629931</v>
      </c>
      <c r="V144" s="38">
        <v>630459</v>
      </c>
      <c r="W144" s="38">
        <v>617876</v>
      </c>
      <c r="X144" s="38">
        <v>596776</v>
      </c>
      <c r="Y144" s="38">
        <v>549043</v>
      </c>
      <c r="Z144" s="38">
        <v>502166</v>
      </c>
      <c r="AA144" s="38">
        <v>485814</v>
      </c>
      <c r="AB144" s="38">
        <v>486785</v>
      </c>
      <c r="AC144" s="38">
        <v>459262</v>
      </c>
      <c r="AD144" s="38">
        <v>453002</v>
      </c>
      <c r="AE144" s="38">
        <v>430847</v>
      </c>
      <c r="AF144" s="38">
        <v>363310</v>
      </c>
      <c r="AH144" s="30"/>
      <c r="AI144" s="38">
        <v>629571</v>
      </c>
      <c r="AJ144" s="38">
        <v>644404</v>
      </c>
      <c r="AK144" s="38">
        <v>640598</v>
      </c>
      <c r="AL144" s="38">
        <v>643463</v>
      </c>
      <c r="AM144" s="38">
        <v>617876</v>
      </c>
      <c r="AN144" s="38">
        <v>485814</v>
      </c>
      <c r="AO144" s="38">
        <v>430847</v>
      </c>
      <c r="AQ144" s="38">
        <v>665337</v>
      </c>
      <c r="AR144" s="38">
        <v>612216</v>
      </c>
      <c r="AS144" s="38">
        <v>628041</v>
      </c>
      <c r="AT144" s="38">
        <v>642906</v>
      </c>
      <c r="AU144" s="38">
        <v>629931</v>
      </c>
      <c r="AV144" s="38">
        <v>549043</v>
      </c>
      <c r="AW144" s="38">
        <v>459262</v>
      </c>
      <c r="AY144" s="38">
        <f>F144</f>
        <v>642999</v>
      </c>
      <c r="AZ144" s="38">
        <v>614451</v>
      </c>
      <c r="BA144" s="38">
        <v>627676</v>
      </c>
      <c r="BB144" s="38">
        <v>644460</v>
      </c>
      <c r="BC144" s="38">
        <v>630459</v>
      </c>
      <c r="BD144" s="38">
        <v>502166</v>
      </c>
      <c r="BE144" s="38">
        <v>453002</v>
      </c>
    </row>
    <row r="145" spans="2:57" s="17" customFormat="1" ht="12" x14ac:dyDescent="0.3">
      <c r="B145" s="18" t="s">
        <v>128</v>
      </c>
      <c r="C145" s="31"/>
      <c r="D145" s="39">
        <f>D137</f>
        <v>376912</v>
      </c>
      <c r="E145" s="39">
        <v>366051</v>
      </c>
      <c r="F145" s="39">
        <v>362866</v>
      </c>
      <c r="G145" s="39">
        <v>354185</v>
      </c>
      <c r="H145" s="39">
        <v>350014</v>
      </c>
      <c r="I145" s="39">
        <v>359866</v>
      </c>
      <c r="J145" s="39">
        <v>370113</v>
      </c>
      <c r="K145" s="39">
        <v>369722</v>
      </c>
      <c r="L145" s="39">
        <v>366358</v>
      </c>
      <c r="M145" s="39">
        <v>361698</v>
      </c>
      <c r="N145" s="39">
        <v>353401</v>
      </c>
      <c r="O145" s="39">
        <v>354089</v>
      </c>
      <c r="P145" s="39">
        <v>306972</v>
      </c>
      <c r="Q145" s="39">
        <v>297545</v>
      </c>
      <c r="R145" s="39">
        <v>297222</v>
      </c>
      <c r="S145" s="39">
        <v>280297</v>
      </c>
      <c r="T145" s="39">
        <v>266228</v>
      </c>
      <c r="U145" s="39">
        <v>254417</v>
      </c>
      <c r="V145" s="39">
        <v>207531</v>
      </c>
      <c r="W145" s="39">
        <v>201107</v>
      </c>
      <c r="X145" s="39">
        <v>211622</v>
      </c>
      <c r="Y145" s="39">
        <v>216532</v>
      </c>
      <c r="Z145" s="39">
        <v>216115</v>
      </c>
      <c r="AA145" s="39">
        <v>215946</v>
      </c>
      <c r="AB145" s="39">
        <v>209237</v>
      </c>
      <c r="AC145" s="39">
        <v>212941</v>
      </c>
      <c r="AD145" s="39">
        <v>211397</v>
      </c>
      <c r="AE145" s="39">
        <v>211845</v>
      </c>
      <c r="AF145" s="39">
        <v>177911</v>
      </c>
      <c r="AH145" s="31"/>
      <c r="AI145" s="39">
        <v>354185</v>
      </c>
      <c r="AJ145" s="39">
        <v>369722</v>
      </c>
      <c r="AK145" s="39">
        <v>354089</v>
      </c>
      <c r="AL145" s="39">
        <v>280297</v>
      </c>
      <c r="AM145" s="39">
        <v>201107</v>
      </c>
      <c r="AN145" s="39">
        <v>215946</v>
      </c>
      <c r="AO145" s="39">
        <v>211845</v>
      </c>
      <c r="AQ145" s="39">
        <v>366051</v>
      </c>
      <c r="AR145" s="39">
        <v>359866</v>
      </c>
      <c r="AS145" s="39">
        <v>361698</v>
      </c>
      <c r="AT145" s="39">
        <v>297545</v>
      </c>
      <c r="AU145" s="39">
        <v>254417</v>
      </c>
      <c r="AV145" s="39">
        <v>216532</v>
      </c>
      <c r="AW145" s="39">
        <v>212941</v>
      </c>
      <c r="AY145" s="39">
        <f>F145</f>
        <v>362866</v>
      </c>
      <c r="AZ145" s="39">
        <v>370113</v>
      </c>
      <c r="BA145" s="39">
        <v>353401</v>
      </c>
      <c r="BB145" s="39">
        <v>297222</v>
      </c>
      <c r="BC145" s="39">
        <v>207531</v>
      </c>
      <c r="BD145" s="39">
        <v>216115</v>
      </c>
      <c r="BE145" s="39">
        <v>211397</v>
      </c>
    </row>
    <row r="146" spans="2:57" s="17" customFormat="1" ht="12" x14ac:dyDescent="0.3">
      <c r="B146" s="5" t="s">
        <v>41</v>
      </c>
      <c r="C146" s="7"/>
      <c r="D146" s="50">
        <f>D145/D144</f>
        <v>0.50278195378395074</v>
      </c>
      <c r="E146" s="50">
        <f>E145/E144</f>
        <v>0.5501738216873554</v>
      </c>
      <c r="F146" s="50">
        <v>0.56000000000000005</v>
      </c>
      <c r="G146" s="50">
        <v>0.56258150391298201</v>
      </c>
      <c r="H146" s="50">
        <v>0.57832428154343618</v>
      </c>
      <c r="I146" s="50">
        <v>0.5878088779123708</v>
      </c>
      <c r="J146" s="50">
        <v>0.60234746139236495</v>
      </c>
      <c r="K146" s="50">
        <v>0.57374255901577276</v>
      </c>
      <c r="L146" s="50">
        <v>0.58739458072791406</v>
      </c>
      <c r="M146" s="50">
        <v>0.5759146297773553</v>
      </c>
      <c r="N146" s="50">
        <v>0.56303092678388211</v>
      </c>
      <c r="O146" s="50">
        <v>0.55000000000000004</v>
      </c>
      <c r="P146" s="50">
        <v>0.47170582540682576</v>
      </c>
      <c r="Q146" s="50">
        <v>0.46281260401987229</v>
      </c>
      <c r="R146" s="50">
        <v>0.46119541942091052</v>
      </c>
      <c r="S146" s="50">
        <v>0.43560702013946412</v>
      </c>
      <c r="T146" s="50">
        <v>0.42045449161469445</v>
      </c>
      <c r="U146" s="50">
        <v>0.40388074249401917</v>
      </c>
      <c r="V146" s="50">
        <v>0.3291744586087279</v>
      </c>
      <c r="W146" s="50">
        <v>0.32548116450549947</v>
      </c>
      <c r="X146" s="50">
        <v>0.35460876442752387</v>
      </c>
      <c r="Y146" s="50">
        <v>0.39438076799084953</v>
      </c>
      <c r="Z146" s="50">
        <v>0.43036565597830201</v>
      </c>
      <c r="AA146" s="50">
        <v>0.44450345193839619</v>
      </c>
      <c r="AB146" s="50">
        <v>0.4298345265363559</v>
      </c>
      <c r="AC146" s="50">
        <v>0.46365908784092741</v>
      </c>
      <c r="AD146" s="50">
        <v>0.46665798384996093</v>
      </c>
      <c r="AE146" s="50">
        <v>0.49169426733852156</v>
      </c>
      <c r="AF146" s="50">
        <v>0.48969475103905757</v>
      </c>
      <c r="AH146" s="7"/>
      <c r="AI146" s="50">
        <v>0.56258150391298201</v>
      </c>
      <c r="AJ146" s="50">
        <v>0.57374255901577276</v>
      </c>
      <c r="AK146" s="50">
        <v>0.55000000000000004</v>
      </c>
      <c r="AL146" s="50">
        <v>0.43560702013946412</v>
      </c>
      <c r="AM146" s="50">
        <v>0.32548116450549947</v>
      </c>
      <c r="AN146" s="50">
        <v>0.44450345193839619</v>
      </c>
      <c r="AO146" s="50">
        <v>0.49169426733852156</v>
      </c>
      <c r="AQ146" s="50">
        <v>0.5501738216873554</v>
      </c>
      <c r="AR146" s="50">
        <v>0.5878088779123708</v>
      </c>
      <c r="AS146" s="50">
        <v>0.5759146297773553</v>
      </c>
      <c r="AT146" s="50">
        <v>0.46281260401987229</v>
      </c>
      <c r="AU146" s="50">
        <v>0.40388074249401917</v>
      </c>
      <c r="AV146" s="50">
        <v>0.39438076799084953</v>
      </c>
      <c r="AW146" s="50">
        <v>0.46365908784092741</v>
      </c>
      <c r="AY146" s="50">
        <f>AY145/AY144</f>
        <v>0.5643336925873913</v>
      </c>
      <c r="AZ146" s="50">
        <f>AZ145/AZ144</f>
        <v>0.60234746139236495</v>
      </c>
      <c r="BA146" s="50">
        <v>0.56303092678388211</v>
      </c>
      <c r="BB146" s="50">
        <v>0.46119541942091052</v>
      </c>
      <c r="BC146" s="50">
        <v>0.3291744586087279</v>
      </c>
      <c r="BD146" s="50">
        <v>0.43036565597830201</v>
      </c>
      <c r="BE146" s="50">
        <v>0.46665798384996093</v>
      </c>
    </row>
    <row r="147" spans="2:57" x14ac:dyDescent="0.35">
      <c r="C147" s="58"/>
      <c r="D147" s="58"/>
      <c r="E147" s="58"/>
      <c r="F147" s="58"/>
      <c r="G147" s="58"/>
      <c r="H147" s="58"/>
      <c r="I147" s="58"/>
      <c r="J147" s="58"/>
      <c r="AH147" s="58"/>
    </row>
    <row r="148" spans="2:57" x14ac:dyDescent="0.35">
      <c r="C148" s="77"/>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77"/>
      <c r="AI148" s="61"/>
      <c r="AJ148" s="61"/>
      <c r="AK148" s="61"/>
      <c r="AL148" s="61"/>
      <c r="AQ148" s="69"/>
      <c r="AR148" s="69"/>
      <c r="AS148" s="69"/>
      <c r="AT148" s="69"/>
      <c r="AY148" s="61"/>
      <c r="AZ148" s="61"/>
      <c r="BA148" s="61"/>
    </row>
    <row r="149" spans="2:57" x14ac:dyDescent="0.35">
      <c r="B149" s="1" t="s">
        <v>44</v>
      </c>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Q149" s="69"/>
      <c r="AR149" s="69"/>
      <c r="AS149" s="69"/>
      <c r="AT149" s="69"/>
      <c r="AY149" s="61"/>
      <c r="AZ149" s="61"/>
      <c r="BA149" s="61"/>
    </row>
    <row r="150" spans="2:57" x14ac:dyDescent="0.35">
      <c r="B150" s="24" t="s">
        <v>53</v>
      </c>
      <c r="C150" s="25" t="s">
        <v>162</v>
      </c>
      <c r="D150" s="25" t="s">
        <v>152</v>
      </c>
      <c r="E150" s="25" t="s">
        <v>151</v>
      </c>
      <c r="F150" s="25" t="s">
        <v>143</v>
      </c>
      <c r="G150" s="25" t="s">
        <v>54</v>
      </c>
      <c r="H150" s="25" t="s">
        <v>55</v>
      </c>
      <c r="I150" s="25" t="s">
        <v>56</v>
      </c>
      <c r="J150" s="25" t="s">
        <v>57</v>
      </c>
      <c r="K150" s="25" t="s">
        <v>58</v>
      </c>
      <c r="L150" s="25" t="s">
        <v>59</v>
      </c>
      <c r="M150" s="25" t="s">
        <v>60</v>
      </c>
      <c r="N150" s="25" t="s">
        <v>61</v>
      </c>
      <c r="O150" s="25" t="s">
        <v>62</v>
      </c>
      <c r="P150" s="25" t="s">
        <v>63</v>
      </c>
      <c r="Q150" s="25" t="s">
        <v>64</v>
      </c>
      <c r="R150" s="25" t="s">
        <v>65</v>
      </c>
      <c r="S150" s="25" t="s">
        <v>66</v>
      </c>
      <c r="T150" s="25" t="s">
        <v>67</v>
      </c>
      <c r="U150" s="25" t="s">
        <v>68</v>
      </c>
      <c r="V150" s="25" t="s">
        <v>69</v>
      </c>
      <c r="W150" s="25" t="s">
        <v>70</v>
      </c>
      <c r="X150" s="25" t="s">
        <v>71</v>
      </c>
      <c r="Y150" s="25" t="s">
        <v>72</v>
      </c>
      <c r="Z150" s="25" t="s">
        <v>73</v>
      </c>
      <c r="AA150" s="25" t="s">
        <v>74</v>
      </c>
      <c r="AB150" s="25" t="s">
        <v>75</v>
      </c>
      <c r="AC150" s="25" t="s">
        <v>76</v>
      </c>
      <c r="AD150" s="25" t="s">
        <v>77</v>
      </c>
      <c r="AE150" s="25" t="s">
        <v>78</v>
      </c>
      <c r="AF150" s="25" t="s">
        <v>79</v>
      </c>
      <c r="AH150" s="25" t="s">
        <v>163</v>
      </c>
      <c r="AI150" s="25" t="s">
        <v>80</v>
      </c>
      <c r="AJ150" s="25" t="s">
        <v>81</v>
      </c>
      <c r="AK150" s="25" t="s">
        <v>82</v>
      </c>
      <c r="AL150" s="25" t="s">
        <v>83</v>
      </c>
      <c r="AM150" s="25" t="s">
        <v>84</v>
      </c>
      <c r="AN150" s="25" t="s">
        <v>85</v>
      </c>
      <c r="AO150" s="25" t="s">
        <v>86</v>
      </c>
      <c r="AQ150" s="25">
        <v>2025</v>
      </c>
      <c r="AR150" s="25">
        <v>2024</v>
      </c>
      <c r="AS150" s="25">
        <v>2023</v>
      </c>
      <c r="AT150" s="25">
        <v>2022</v>
      </c>
      <c r="AU150" s="25">
        <v>2021</v>
      </c>
      <c r="AV150" s="25">
        <v>2020</v>
      </c>
      <c r="AW150" s="25">
        <v>2019</v>
      </c>
      <c r="AY150" s="25" t="s">
        <v>142</v>
      </c>
      <c r="AZ150" s="25" t="s">
        <v>87</v>
      </c>
      <c r="BA150" s="25" t="s">
        <v>88</v>
      </c>
      <c r="BB150" s="25" t="s">
        <v>89</v>
      </c>
      <c r="BC150" s="25" t="s">
        <v>90</v>
      </c>
      <c r="BD150" s="25" t="s">
        <v>91</v>
      </c>
      <c r="BE150" s="25" t="s">
        <v>92</v>
      </c>
    </row>
    <row r="151" spans="2:57" ht="0.75" customHeight="1" x14ac:dyDescent="0.3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H151" s="3"/>
      <c r="AI151" s="3"/>
      <c r="AJ151" s="3"/>
      <c r="AK151" s="3"/>
      <c r="AL151" s="3"/>
      <c r="AM151" s="3"/>
      <c r="AN151" s="3"/>
      <c r="AO151" s="3"/>
      <c r="AQ151" s="3"/>
      <c r="AR151" s="3"/>
      <c r="AS151" s="3"/>
      <c r="AT151" s="3"/>
      <c r="AU151" s="3"/>
      <c r="AV151" s="3"/>
      <c r="AW151" s="3"/>
      <c r="AY151" s="3"/>
      <c r="AZ151" s="3"/>
      <c r="BA151" s="3"/>
      <c r="BB151" s="3"/>
      <c r="BC151" s="3"/>
      <c r="BD151" s="3"/>
      <c r="BE151" s="3"/>
    </row>
    <row r="152" spans="2:57" x14ac:dyDescent="0.35">
      <c r="B152" s="17" t="s">
        <v>136</v>
      </c>
      <c r="C152" s="30"/>
      <c r="D152" s="38">
        <v>0</v>
      </c>
      <c r="E152" s="38">
        <v>0</v>
      </c>
      <c r="F152" s="38">
        <v>0</v>
      </c>
      <c r="G152" s="38">
        <v>0</v>
      </c>
      <c r="H152" s="38">
        <v>0</v>
      </c>
      <c r="I152" s="38">
        <v>0</v>
      </c>
      <c r="J152" s="38">
        <v>0</v>
      </c>
      <c r="K152" s="38">
        <v>0</v>
      </c>
      <c r="L152" s="38">
        <v>0</v>
      </c>
      <c r="M152" s="38"/>
      <c r="N152" s="38"/>
      <c r="O152" s="38"/>
      <c r="P152" s="38"/>
      <c r="Q152" s="38"/>
      <c r="R152" s="38"/>
      <c r="S152" s="38"/>
      <c r="T152" s="38"/>
      <c r="U152" s="38">
        <v>629931</v>
      </c>
      <c r="V152" s="38">
        <v>630459</v>
      </c>
      <c r="W152" s="38">
        <v>617876</v>
      </c>
      <c r="X152" s="38">
        <v>596776</v>
      </c>
      <c r="Y152" s="38">
        <v>549043</v>
      </c>
      <c r="Z152" s="38">
        <v>502166</v>
      </c>
      <c r="AA152" s="38">
        <v>485814</v>
      </c>
      <c r="AB152" s="38">
        <v>486785</v>
      </c>
      <c r="AC152" s="38">
        <v>459262</v>
      </c>
      <c r="AD152" s="38">
        <v>453002</v>
      </c>
      <c r="AE152" s="38">
        <v>430847</v>
      </c>
      <c r="AF152" s="38">
        <v>363310</v>
      </c>
      <c r="AG152" s="17"/>
      <c r="AH152" s="30"/>
      <c r="AI152" s="38">
        <v>0</v>
      </c>
      <c r="AJ152" s="38">
        <f>SUM(K152:L152)</f>
        <v>0</v>
      </c>
      <c r="AK152" s="38"/>
      <c r="AL152" s="38"/>
      <c r="AM152" s="38"/>
      <c r="AN152" s="38"/>
      <c r="AO152" s="38"/>
      <c r="AP152" s="17"/>
      <c r="AQ152" s="38">
        <v>0</v>
      </c>
      <c r="AR152" s="38">
        <f>SUM(I152:L152)</f>
        <v>0</v>
      </c>
      <c r="AS152" s="38">
        <v>0</v>
      </c>
      <c r="AT152" s="38">
        <v>0</v>
      </c>
      <c r="AU152" s="38">
        <v>0</v>
      </c>
      <c r="AV152" s="38">
        <v>0</v>
      </c>
      <c r="AW152" s="38">
        <v>202</v>
      </c>
      <c r="AX152" s="17"/>
      <c r="AY152" s="38">
        <v>0</v>
      </c>
      <c r="AZ152" s="38">
        <f>SUM(J152:L152)</f>
        <v>0</v>
      </c>
      <c r="BA152" s="38"/>
      <c r="BB152" s="38"/>
      <c r="BC152" s="38"/>
      <c r="BD152" s="38"/>
      <c r="BE152" s="38"/>
    </row>
    <row r="153" spans="2:57" x14ac:dyDescent="0.35">
      <c r="B153" s="17" t="s">
        <v>137</v>
      </c>
      <c r="C153" s="30"/>
      <c r="D153" s="38">
        <v>1771</v>
      </c>
      <c r="E153" s="38">
        <v>1387</v>
      </c>
      <c r="F153" s="38">
        <v>1541</v>
      </c>
      <c r="G153" s="38">
        <v>1795</v>
      </c>
      <c r="H153" s="38">
        <v>1896</v>
      </c>
      <c r="I153" s="38">
        <v>2320</v>
      </c>
      <c r="J153" s="38">
        <v>3056</v>
      </c>
      <c r="K153" s="38">
        <v>2542</v>
      </c>
      <c r="L153" s="38">
        <v>2598</v>
      </c>
      <c r="M153" s="38"/>
      <c r="N153" s="38"/>
      <c r="O153" s="38"/>
      <c r="P153" s="38"/>
      <c r="Q153" s="38"/>
      <c r="R153" s="38"/>
      <c r="S153" s="38"/>
      <c r="T153" s="38"/>
      <c r="U153" s="38"/>
      <c r="V153" s="38"/>
      <c r="W153" s="38"/>
      <c r="X153" s="38"/>
      <c r="Y153" s="38"/>
      <c r="Z153" s="38"/>
      <c r="AA153" s="38"/>
      <c r="AB153" s="38"/>
      <c r="AC153" s="38"/>
      <c r="AD153" s="38"/>
      <c r="AE153" s="38"/>
      <c r="AF153" s="38"/>
      <c r="AG153" s="17"/>
      <c r="AH153" s="30"/>
      <c r="AI153" s="38">
        <v>3691</v>
      </c>
      <c r="AJ153" s="38">
        <f>SUM(K153:L153)</f>
        <v>5140</v>
      </c>
      <c r="AK153" s="38"/>
      <c r="AL153" s="38"/>
      <c r="AM153" s="38"/>
      <c r="AN153" s="38"/>
      <c r="AO153" s="38"/>
      <c r="AP153" s="17"/>
      <c r="AQ153" s="38">
        <v>6619</v>
      </c>
      <c r="AR153" s="38">
        <f>SUM(I153:L153)</f>
        <v>10516</v>
      </c>
      <c r="AS153" s="38">
        <v>13590</v>
      </c>
      <c r="AT153" s="38">
        <v>11769</v>
      </c>
      <c r="AU153" s="38">
        <v>9477</v>
      </c>
      <c r="AV153" s="38">
        <v>7729</v>
      </c>
      <c r="AW153" s="38">
        <v>7563</v>
      </c>
      <c r="AX153" s="17"/>
      <c r="AY153" s="38">
        <f>SUM(F153:H153)</f>
        <v>5232</v>
      </c>
      <c r="AZ153" s="38">
        <f>SUM(J153:L153)</f>
        <v>8196</v>
      </c>
      <c r="BA153" s="38"/>
      <c r="BB153" s="38"/>
      <c r="BC153" s="38"/>
      <c r="BD153" s="38"/>
      <c r="BE153" s="38"/>
    </row>
    <row r="154" spans="2:57" x14ac:dyDescent="0.35">
      <c r="B154" s="17" t="s">
        <v>138</v>
      </c>
      <c r="C154" s="30"/>
      <c r="D154" s="38">
        <v>1374</v>
      </c>
      <c r="E154" s="38">
        <v>1579</v>
      </c>
      <c r="F154" s="38">
        <v>1432</v>
      </c>
      <c r="G154" s="38">
        <v>1491</v>
      </c>
      <c r="H154" s="38">
        <v>1566</v>
      </c>
      <c r="I154" s="38">
        <v>1643</v>
      </c>
      <c r="J154" s="38">
        <v>1798</v>
      </c>
      <c r="K154" s="38">
        <v>1851</v>
      </c>
      <c r="L154" s="38">
        <v>1450</v>
      </c>
      <c r="M154" s="38"/>
      <c r="N154" s="38"/>
      <c r="O154" s="38"/>
      <c r="P154" s="38"/>
      <c r="Q154" s="38"/>
      <c r="R154" s="38"/>
      <c r="S154" s="38"/>
      <c r="T154" s="38"/>
      <c r="U154" s="38"/>
      <c r="V154" s="38"/>
      <c r="W154" s="38"/>
      <c r="X154" s="38"/>
      <c r="Y154" s="38"/>
      <c r="Z154" s="38"/>
      <c r="AA154" s="38"/>
      <c r="AB154" s="38"/>
      <c r="AC154" s="38"/>
      <c r="AD154" s="38"/>
      <c r="AE154" s="38"/>
      <c r="AF154" s="38"/>
      <c r="AG154" s="17"/>
      <c r="AH154" s="30"/>
      <c r="AI154" s="38">
        <v>3057</v>
      </c>
      <c r="AJ154" s="38">
        <f>SUM(K154:L154)</f>
        <v>3301</v>
      </c>
      <c r="AK154" s="38"/>
      <c r="AL154" s="38"/>
      <c r="AM154" s="38"/>
      <c r="AN154" s="38"/>
      <c r="AO154" s="38"/>
      <c r="AP154" s="17"/>
      <c r="AQ154" s="38">
        <v>6068</v>
      </c>
      <c r="AR154" s="38">
        <f>SUM(I154:L154)</f>
        <v>6742</v>
      </c>
      <c r="AS154" s="38">
        <v>5756</v>
      </c>
      <c r="AT154" s="38">
        <v>4767</v>
      </c>
      <c r="AU154" s="38">
        <v>4371</v>
      </c>
      <c r="AV154" s="38">
        <v>4062</v>
      </c>
      <c r="AW154" s="38">
        <v>2124</v>
      </c>
      <c r="AX154" s="17"/>
      <c r="AY154" s="38">
        <f>SUM(F154:H154)</f>
        <v>4489</v>
      </c>
      <c r="AZ154" s="38">
        <f>SUM(J154:L154)</f>
        <v>5099</v>
      </c>
      <c r="BA154" s="38"/>
      <c r="BB154" s="38"/>
      <c r="BC154" s="38"/>
      <c r="BD154" s="38"/>
      <c r="BE154" s="38"/>
    </row>
    <row r="155" spans="2:57" x14ac:dyDescent="0.35">
      <c r="B155" s="17" t="s">
        <v>157</v>
      </c>
      <c r="C155" s="30"/>
      <c r="D155" s="38">
        <v>337</v>
      </c>
      <c r="E155" s="38">
        <v>544</v>
      </c>
      <c r="F155" s="38">
        <v>297</v>
      </c>
      <c r="G155" s="38">
        <v>297</v>
      </c>
      <c r="H155" s="38">
        <v>297</v>
      </c>
      <c r="I155" s="38">
        <v>297</v>
      </c>
      <c r="J155" s="38">
        <v>303</v>
      </c>
      <c r="K155" s="38">
        <v>296</v>
      </c>
      <c r="L155" s="38">
        <v>288</v>
      </c>
      <c r="M155" s="38"/>
      <c r="N155" s="38"/>
      <c r="O155" s="38"/>
      <c r="P155" s="38"/>
      <c r="Q155" s="38"/>
      <c r="R155" s="38"/>
      <c r="S155" s="38"/>
      <c r="T155" s="38"/>
      <c r="AG155" s="17"/>
      <c r="AH155" s="30"/>
      <c r="AI155" s="38">
        <v>594</v>
      </c>
      <c r="AJ155" s="38">
        <f>SUM(K155:L155)</f>
        <v>584</v>
      </c>
      <c r="AK155" s="38"/>
      <c r="AL155" s="38"/>
      <c r="AM155" s="38"/>
      <c r="AN155" s="38"/>
      <c r="AO155" s="38"/>
      <c r="AQ155" s="38">
        <v>1435</v>
      </c>
      <c r="AR155" s="38">
        <f>SUM(I155:L155)</f>
        <v>1184</v>
      </c>
      <c r="AS155" s="38">
        <v>1784</v>
      </c>
      <c r="AT155" s="38">
        <v>1352</v>
      </c>
      <c r="AU155" s="38">
        <v>882</v>
      </c>
      <c r="AV155" s="38">
        <v>693</v>
      </c>
      <c r="AW155" s="38">
        <v>373</v>
      </c>
      <c r="AY155" s="38">
        <f>SUM(F155:H155)</f>
        <v>891</v>
      </c>
      <c r="AZ155" s="38">
        <f>SUM(J155:L155)</f>
        <v>887</v>
      </c>
      <c r="BA155" s="38"/>
      <c r="BB155" s="38"/>
      <c r="BC155" s="38"/>
      <c r="BD155" s="38"/>
      <c r="BE155" s="38"/>
    </row>
    <row r="156" spans="2:57" x14ac:dyDescent="0.35">
      <c r="B156" s="17" t="s">
        <v>153</v>
      </c>
      <c r="C156" s="30"/>
      <c r="D156" s="38">
        <v>313</v>
      </c>
      <c r="E156" s="38"/>
      <c r="F156" s="38"/>
      <c r="G156" s="38"/>
      <c r="H156" s="38"/>
      <c r="I156" s="38"/>
      <c r="J156" s="38"/>
      <c r="K156" s="38"/>
      <c r="L156" s="38"/>
      <c r="M156" s="38"/>
      <c r="N156" s="38"/>
      <c r="O156" s="38"/>
      <c r="P156" s="38"/>
      <c r="Q156" s="38"/>
      <c r="R156" s="38"/>
      <c r="S156" s="38"/>
      <c r="T156" s="38"/>
      <c r="AG156" s="17"/>
      <c r="AH156" s="30"/>
      <c r="AI156" s="38"/>
      <c r="AJ156" s="38"/>
      <c r="AK156" s="38"/>
      <c r="AL156" s="38"/>
      <c r="AM156" s="38"/>
      <c r="AN156" s="38"/>
      <c r="AO156" s="38"/>
      <c r="AQ156" s="38"/>
      <c r="AR156" s="38"/>
      <c r="AS156" s="38"/>
      <c r="AT156" s="38"/>
      <c r="AU156" s="38"/>
      <c r="AV156" s="38"/>
      <c r="AW156" s="38"/>
      <c r="AY156" s="38"/>
      <c r="AZ156" s="38"/>
      <c r="BA156" s="38"/>
      <c r="BB156" s="38"/>
      <c r="BC156" s="38"/>
      <c r="BD156" s="38"/>
      <c r="BE156" s="38"/>
    </row>
    <row r="157" spans="2:57" x14ac:dyDescent="0.35">
      <c r="B157" s="18" t="s">
        <v>156</v>
      </c>
      <c r="C157" s="31"/>
      <c r="D157" s="39">
        <v>881</v>
      </c>
      <c r="E157" s="39">
        <v>844</v>
      </c>
      <c r="F157" s="39">
        <v>1046</v>
      </c>
      <c r="G157" s="39">
        <v>443</v>
      </c>
      <c r="H157" s="39">
        <v>173</v>
      </c>
      <c r="I157" s="39"/>
      <c r="J157" s="39"/>
      <c r="K157" s="39"/>
      <c r="L157" s="39"/>
      <c r="M157" s="39"/>
      <c r="N157" s="39"/>
      <c r="O157" s="39"/>
      <c r="P157" s="39"/>
      <c r="Q157" s="39"/>
      <c r="R157" s="39"/>
      <c r="S157" s="39"/>
      <c r="T157" s="39"/>
      <c r="AG157" s="17"/>
      <c r="AH157" s="31"/>
      <c r="AI157" s="39"/>
      <c r="AJ157" s="39"/>
      <c r="AK157" s="39"/>
      <c r="AL157" s="39"/>
      <c r="AM157" s="39"/>
      <c r="AN157" s="39"/>
      <c r="AO157" s="39"/>
      <c r="AQ157" s="39">
        <v>2506</v>
      </c>
      <c r="AR157" s="39"/>
      <c r="AS157" s="39"/>
      <c r="AT157" s="39"/>
      <c r="AU157" s="39"/>
      <c r="AV157" s="39"/>
      <c r="AW157" s="39"/>
      <c r="AY157" s="39">
        <f>SUM(F157:H157)</f>
        <v>1662</v>
      </c>
      <c r="AZ157" s="39"/>
      <c r="BA157" s="39"/>
      <c r="BB157" s="39"/>
      <c r="BC157" s="39"/>
      <c r="BD157" s="39"/>
      <c r="BE157" s="39"/>
    </row>
    <row r="158" spans="2:57" x14ac:dyDescent="0.35">
      <c r="B158" s="5" t="s">
        <v>44</v>
      </c>
      <c r="C158" s="71"/>
      <c r="D158" s="70">
        <v>4676</v>
      </c>
      <c r="E158" s="70">
        <v>4354</v>
      </c>
      <c r="F158" s="70">
        <v>4316</v>
      </c>
      <c r="G158" s="70">
        <v>4026</v>
      </c>
      <c r="H158" s="70">
        <v>3932</v>
      </c>
      <c r="I158" s="70">
        <v>4260</v>
      </c>
      <c r="J158" s="70">
        <v>5157</v>
      </c>
      <c r="K158" s="70">
        <v>4689</v>
      </c>
      <c r="L158" s="70">
        <v>4336</v>
      </c>
      <c r="M158" s="50"/>
      <c r="N158" s="50"/>
      <c r="O158" s="50"/>
      <c r="P158" s="50"/>
      <c r="Q158" s="50"/>
      <c r="R158" s="50"/>
      <c r="S158" s="50"/>
      <c r="T158" s="50"/>
      <c r="U158" s="50">
        <v>0.40388074249401917</v>
      </c>
      <c r="V158" s="50">
        <v>0.3291744586087279</v>
      </c>
      <c r="W158" s="50">
        <v>0.32548116450549947</v>
      </c>
      <c r="X158" s="50">
        <v>0.35460876442752387</v>
      </c>
      <c r="Y158" s="50">
        <v>0.39438076799084953</v>
      </c>
      <c r="Z158" s="50">
        <v>0.43036565597830201</v>
      </c>
      <c r="AA158" s="50">
        <v>0.44450345193839619</v>
      </c>
      <c r="AB158" s="50">
        <v>0.4298345265363559</v>
      </c>
      <c r="AC158" s="50">
        <v>0.46365908784092741</v>
      </c>
      <c r="AD158" s="50">
        <v>0.46665798384996093</v>
      </c>
      <c r="AE158" s="50">
        <v>0.49169426733852156</v>
      </c>
      <c r="AF158" s="50">
        <v>0.48969475103905757</v>
      </c>
      <c r="AG158" s="17"/>
      <c r="AH158" s="71"/>
      <c r="AI158" s="70">
        <v>7342</v>
      </c>
      <c r="AJ158" s="70">
        <v>9025</v>
      </c>
      <c r="AK158" s="50"/>
      <c r="AL158" s="50"/>
      <c r="AM158" s="50"/>
      <c r="AN158" s="50"/>
      <c r="AO158" s="50"/>
      <c r="AP158" s="17"/>
      <c r="AQ158" s="70">
        <v>16628</v>
      </c>
      <c r="AR158" s="70">
        <v>18442</v>
      </c>
      <c r="AS158" s="70">
        <v>21130</v>
      </c>
      <c r="AT158" s="70">
        <v>17888</v>
      </c>
      <c r="AU158" s="70">
        <v>14730</v>
      </c>
      <c r="AV158" s="70">
        <v>12484</v>
      </c>
      <c r="AW158" s="70">
        <v>10262</v>
      </c>
      <c r="AX158" s="17"/>
      <c r="AY158" s="70">
        <v>12274</v>
      </c>
      <c r="AZ158" s="70">
        <v>14182</v>
      </c>
      <c r="BA158" s="50"/>
      <c r="BB158" s="50"/>
      <c r="BC158" s="50"/>
      <c r="BD158" s="50"/>
      <c r="BE158" s="50"/>
    </row>
    <row r="159" spans="2:57" x14ac:dyDescent="0.35">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Q159" s="69"/>
      <c r="AR159" s="69"/>
      <c r="AS159" s="69"/>
      <c r="AT159" s="69"/>
      <c r="AY159" s="61"/>
      <c r="AZ159" s="61"/>
      <c r="BA159" s="61"/>
    </row>
    <row r="160" spans="2:57" x14ac:dyDescent="0.35">
      <c r="B160" s="1" t="s">
        <v>144</v>
      </c>
      <c r="C160" s="79"/>
      <c r="D160" s="79"/>
      <c r="E160" s="79"/>
      <c r="F160" s="79"/>
      <c r="G160" s="79"/>
      <c r="H160" s="79"/>
      <c r="I160" s="79"/>
      <c r="J160" s="60"/>
      <c r="AH160" s="79"/>
    </row>
    <row r="161" spans="2:58" ht="12" customHeight="1" x14ac:dyDescent="0.35">
      <c r="B161" s="82" t="s">
        <v>161</v>
      </c>
      <c r="C161" s="60"/>
      <c r="D161" s="60"/>
      <c r="E161" s="60"/>
      <c r="F161" s="60"/>
      <c r="G161" s="60"/>
      <c r="H161" s="60"/>
      <c r="I161" s="60"/>
      <c r="AH161" s="60"/>
    </row>
    <row r="162" spans="2:58" ht="12" customHeight="1" x14ac:dyDescent="0.35">
      <c r="B162" s="82" t="s">
        <v>154</v>
      </c>
      <c r="C162" s="81"/>
      <c r="D162" s="60"/>
      <c r="E162" s="60"/>
      <c r="F162" s="60"/>
      <c r="G162" s="60"/>
      <c r="H162" s="60"/>
      <c r="I162" s="60"/>
      <c r="AH162" s="81"/>
    </row>
    <row r="163" spans="2:58" ht="12" customHeight="1" x14ac:dyDescent="0.35">
      <c r="B163" s="82" t="s">
        <v>155</v>
      </c>
      <c r="C163" s="60"/>
      <c r="D163" s="60"/>
      <c r="E163" s="60"/>
      <c r="F163" s="60"/>
      <c r="G163" s="60"/>
      <c r="H163" s="60"/>
      <c r="I163" s="60"/>
      <c r="AH163" s="60"/>
    </row>
    <row r="164" spans="2:58" x14ac:dyDescent="0.35">
      <c r="C164" s="61"/>
      <c r="D164" s="74"/>
      <c r="E164" s="74"/>
      <c r="F164" s="74"/>
      <c r="G164" s="74"/>
      <c r="H164" s="74"/>
      <c r="I164" s="74"/>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Q164" s="69"/>
      <c r="AR164" s="69"/>
      <c r="AS164" s="69"/>
      <c r="AT164" s="69"/>
      <c r="AY164" s="61"/>
      <c r="AZ164" s="61"/>
      <c r="BA164" s="61"/>
    </row>
    <row r="165" spans="2:58" x14ac:dyDescent="0.35">
      <c r="B165" s="1" t="s">
        <v>46</v>
      </c>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row>
    <row r="166" spans="2:58" x14ac:dyDescent="0.35">
      <c r="B166" s="24" t="s">
        <v>53</v>
      </c>
      <c r="C166" s="25" t="s">
        <v>162</v>
      </c>
      <c r="D166" s="25" t="s">
        <v>152</v>
      </c>
      <c r="E166" s="25" t="s">
        <v>151</v>
      </c>
      <c r="F166" s="25" t="s">
        <v>143</v>
      </c>
      <c r="G166" s="25" t="s">
        <v>54</v>
      </c>
      <c r="H166" s="25" t="s">
        <v>55</v>
      </c>
      <c r="I166" s="25" t="s">
        <v>56</v>
      </c>
      <c r="J166" s="25" t="s">
        <v>57</v>
      </c>
      <c r="K166" s="25" t="s">
        <v>58</v>
      </c>
      <c r="L166" s="25" t="s">
        <v>59</v>
      </c>
      <c r="M166" s="25" t="s">
        <v>60</v>
      </c>
      <c r="N166" s="25" t="s">
        <v>61</v>
      </c>
      <c r="O166" s="25" t="s">
        <v>62</v>
      </c>
      <c r="P166" s="25" t="s">
        <v>63</v>
      </c>
      <c r="Q166" s="25" t="s">
        <v>64</v>
      </c>
      <c r="R166" s="25" t="s">
        <v>65</v>
      </c>
      <c r="S166" s="25" t="s">
        <v>66</v>
      </c>
      <c r="T166" s="25" t="s">
        <v>67</v>
      </c>
      <c r="U166" s="25" t="s">
        <v>68</v>
      </c>
      <c r="V166" s="25" t="s">
        <v>69</v>
      </c>
      <c r="W166" s="25" t="s">
        <v>70</v>
      </c>
      <c r="X166" s="25" t="s">
        <v>71</v>
      </c>
      <c r="Y166" s="25" t="s">
        <v>72</v>
      </c>
      <c r="Z166" s="25" t="s">
        <v>73</v>
      </c>
      <c r="AA166" s="25" t="s">
        <v>74</v>
      </c>
      <c r="AB166" s="25" t="s">
        <v>75</v>
      </c>
      <c r="AC166" s="25" t="s">
        <v>76</v>
      </c>
      <c r="AD166" s="25" t="s">
        <v>77</v>
      </c>
      <c r="AE166" s="25" t="s">
        <v>78</v>
      </c>
      <c r="AF166" s="25" t="s">
        <v>79</v>
      </c>
      <c r="AH166" s="25"/>
      <c r="AI166" s="25" t="s">
        <v>80</v>
      </c>
      <c r="AJ166" s="25" t="s">
        <v>81</v>
      </c>
      <c r="AK166" s="25" t="s">
        <v>82</v>
      </c>
      <c r="AL166" s="25" t="s">
        <v>83</v>
      </c>
      <c r="AM166" s="25" t="s">
        <v>84</v>
      </c>
      <c r="AN166" s="25" t="s">
        <v>85</v>
      </c>
      <c r="AO166" s="25" t="s">
        <v>86</v>
      </c>
      <c r="AQ166" s="25">
        <v>2025</v>
      </c>
      <c r="AR166" s="25">
        <v>2024</v>
      </c>
      <c r="AS166" s="25">
        <v>2023</v>
      </c>
      <c r="AT166" s="25">
        <v>2022</v>
      </c>
      <c r="AU166" s="25">
        <v>2021</v>
      </c>
      <c r="AV166" s="25">
        <v>2020</v>
      </c>
      <c r="AW166" s="25">
        <v>2019</v>
      </c>
      <c r="AY166" s="25" t="s">
        <v>142</v>
      </c>
      <c r="AZ166" s="25" t="s">
        <v>87</v>
      </c>
      <c r="BA166" s="25" t="s">
        <v>88</v>
      </c>
      <c r="BB166" s="25" t="s">
        <v>89</v>
      </c>
      <c r="BC166" s="25" t="s">
        <v>90</v>
      </c>
      <c r="BD166" s="25" t="s">
        <v>91</v>
      </c>
      <c r="BE166" s="25" t="s">
        <v>92</v>
      </c>
    </row>
    <row r="167" spans="2:58" ht="0.75" customHeight="1" x14ac:dyDescent="0.3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H167" s="3"/>
      <c r="AI167" s="3"/>
      <c r="AJ167" s="3"/>
      <c r="AK167" s="3"/>
      <c r="AL167" s="3"/>
      <c r="AM167" s="3"/>
      <c r="AN167" s="3"/>
      <c r="AO167" s="3"/>
      <c r="AQ167" s="3"/>
      <c r="AR167" s="3"/>
      <c r="AS167" s="3"/>
      <c r="AT167" s="3"/>
      <c r="AU167" s="3"/>
      <c r="AV167" s="3"/>
      <c r="AW167" s="3"/>
      <c r="AY167" s="3"/>
      <c r="AZ167" s="3"/>
      <c r="BA167" s="3"/>
      <c r="BB167" s="3"/>
      <c r="BC167" s="3"/>
      <c r="BD167" s="3"/>
      <c r="BE167" s="3"/>
    </row>
    <row r="168" spans="2:58" s="17" customFormat="1" ht="12" x14ac:dyDescent="0.3">
      <c r="B168" s="17" t="s">
        <v>113</v>
      </c>
      <c r="C168" s="30"/>
      <c r="D168" s="38">
        <v>29349</v>
      </c>
      <c r="E168" s="38">
        <v>22594</v>
      </c>
      <c r="F168" s="38">
        <v>24045</v>
      </c>
      <c r="G168" s="38">
        <v>18091</v>
      </c>
      <c r="H168" s="38">
        <v>15039</v>
      </c>
      <c r="I168" s="38">
        <v>20192</v>
      </c>
      <c r="J168" s="38">
        <v>32557</v>
      </c>
      <c r="K168" s="38">
        <v>36168</v>
      </c>
      <c r="L168" s="38">
        <v>37599</v>
      </c>
      <c r="M168" s="38"/>
      <c r="N168" s="38"/>
      <c r="O168" s="38"/>
      <c r="P168" s="38"/>
      <c r="Q168" s="38"/>
      <c r="R168" s="38"/>
      <c r="S168" s="38"/>
      <c r="T168" s="38"/>
      <c r="U168" s="38"/>
      <c r="V168" s="38"/>
      <c r="W168" s="38"/>
      <c r="X168" s="38"/>
      <c r="Y168" s="38"/>
      <c r="Z168" s="38"/>
      <c r="AA168" s="38"/>
      <c r="AB168" s="38"/>
      <c r="AC168" s="38"/>
      <c r="AD168" s="38"/>
      <c r="AE168" s="38"/>
      <c r="AF168" s="38"/>
      <c r="AH168" s="30"/>
      <c r="AI168" s="38">
        <v>33130</v>
      </c>
      <c r="AJ168" s="38">
        <f>SUM(K168:L168)</f>
        <v>73767</v>
      </c>
      <c r="AK168" s="38"/>
      <c r="AL168" s="38"/>
      <c r="AM168" s="38"/>
      <c r="AN168" s="38"/>
      <c r="AO168" s="38"/>
      <c r="AQ168" s="38">
        <v>79769</v>
      </c>
      <c r="AR168" s="38">
        <v>126516</v>
      </c>
      <c r="AS168" s="38">
        <v>134947</v>
      </c>
      <c r="AT168" s="38">
        <v>106955</v>
      </c>
      <c r="AU168" s="38">
        <v>67064</v>
      </c>
      <c r="AV168" s="38">
        <v>48125</v>
      </c>
      <c r="AW168" s="38">
        <v>25763</v>
      </c>
      <c r="AY168" s="38">
        <f>SUM(F168:H168)</f>
        <v>57175</v>
      </c>
      <c r="AZ168" s="38">
        <f>SUM(J168:L168)</f>
        <v>106324</v>
      </c>
      <c r="BA168" s="38"/>
      <c r="BB168" s="38"/>
      <c r="BC168" s="38"/>
      <c r="BD168" s="38"/>
      <c r="BE168" s="38"/>
    </row>
    <row r="169" spans="2:58" s="17" customFormat="1" ht="12" x14ac:dyDescent="0.3">
      <c r="B169" s="17" t="s">
        <v>44</v>
      </c>
      <c r="C169" s="30"/>
      <c r="D169" s="38">
        <f>D158</f>
        <v>4676</v>
      </c>
      <c r="E169" s="38">
        <f>E158</f>
        <v>4354</v>
      </c>
      <c r="F169" s="38">
        <f>F158</f>
        <v>4316</v>
      </c>
      <c r="G169" s="38">
        <v>4026</v>
      </c>
      <c r="H169" s="38">
        <v>3932</v>
      </c>
      <c r="I169" s="38">
        <f>I158</f>
        <v>4260</v>
      </c>
      <c r="J169" s="38">
        <v>5157</v>
      </c>
      <c r="K169" s="38">
        <f>K158</f>
        <v>4689</v>
      </c>
      <c r="L169" s="38">
        <f>L158</f>
        <v>4336</v>
      </c>
      <c r="M169" s="38"/>
      <c r="N169" s="38"/>
      <c r="O169" s="38"/>
      <c r="P169" s="38"/>
      <c r="Q169" s="38"/>
      <c r="R169" s="38"/>
      <c r="S169" s="38"/>
      <c r="T169" s="38"/>
      <c r="U169" s="38"/>
      <c r="V169" s="38"/>
      <c r="W169" s="38"/>
      <c r="X169" s="38"/>
      <c r="Y169" s="38"/>
      <c r="Z169" s="38"/>
      <c r="AA169" s="38"/>
      <c r="AB169" s="38"/>
      <c r="AC169" s="38"/>
      <c r="AD169" s="38"/>
      <c r="AE169" s="38"/>
      <c r="AF169" s="38"/>
      <c r="AH169" s="30"/>
      <c r="AI169" s="38">
        <v>7342</v>
      </c>
      <c r="AJ169" s="38">
        <f>AJ158</f>
        <v>9025</v>
      </c>
      <c r="AK169" s="38"/>
      <c r="AL169" s="38"/>
      <c r="AM169" s="38"/>
      <c r="AN169" s="38"/>
      <c r="AO169" s="38"/>
      <c r="AQ169" s="38">
        <v>16628</v>
      </c>
      <c r="AR169" s="38">
        <v>18442</v>
      </c>
      <c r="AS169" s="38">
        <f t="shared" ref="AS169:AW169" si="0">AS158</f>
        <v>21130</v>
      </c>
      <c r="AT169" s="38">
        <f t="shared" si="0"/>
        <v>17888</v>
      </c>
      <c r="AU169" s="38">
        <f t="shared" si="0"/>
        <v>14730</v>
      </c>
      <c r="AV169" s="38">
        <f t="shared" si="0"/>
        <v>12484</v>
      </c>
      <c r="AW169" s="38">
        <f t="shared" si="0"/>
        <v>10262</v>
      </c>
      <c r="AY169" s="38">
        <f>SUM(F169:H169)</f>
        <v>12274</v>
      </c>
      <c r="AZ169" s="38">
        <f>SUM(J169:L169)</f>
        <v>14182</v>
      </c>
      <c r="BA169" s="38"/>
      <c r="BB169" s="38"/>
      <c r="BC169" s="38"/>
      <c r="BD169" s="38"/>
      <c r="BE169" s="38"/>
    </row>
    <row r="170" spans="2:58" s="17" customFormat="1" ht="12" x14ac:dyDescent="0.3">
      <c r="B170" s="17" t="s">
        <v>139</v>
      </c>
      <c r="C170" s="30"/>
      <c r="D170" s="38">
        <v>5623</v>
      </c>
      <c r="E170" s="38">
        <v>4123</v>
      </c>
      <c r="F170" s="38">
        <v>6300</v>
      </c>
      <c r="G170" s="38">
        <v>6300</v>
      </c>
      <c r="H170" s="38">
        <v>6300</v>
      </c>
      <c r="I170" s="38">
        <v>6300</v>
      </c>
      <c r="J170" s="38">
        <v>6300</v>
      </c>
      <c r="K170" s="38">
        <v>6300</v>
      </c>
      <c r="L170" s="38">
        <v>6300</v>
      </c>
      <c r="M170" s="38"/>
      <c r="N170" s="38"/>
      <c r="O170" s="38"/>
      <c r="P170" s="38"/>
      <c r="Q170" s="38"/>
      <c r="R170" s="38"/>
      <c r="S170" s="38"/>
      <c r="T170" s="38"/>
      <c r="U170" s="38"/>
      <c r="V170" s="38"/>
      <c r="W170" s="38"/>
      <c r="X170" s="38"/>
      <c r="Y170" s="38"/>
      <c r="Z170" s="38"/>
      <c r="AA170" s="38"/>
      <c r="AB170" s="38"/>
      <c r="AC170" s="38"/>
      <c r="AD170" s="38"/>
      <c r="AE170" s="38"/>
      <c r="AF170" s="38"/>
      <c r="AH170" s="30"/>
      <c r="AI170" s="38">
        <v>12600</v>
      </c>
      <c r="AJ170" s="38">
        <f>SUM(K170:L170)</f>
        <v>12600</v>
      </c>
      <c r="AK170" s="38"/>
      <c r="AL170" s="38"/>
      <c r="AM170" s="38"/>
      <c r="AN170" s="38"/>
      <c r="AO170" s="38"/>
      <c r="AQ170" s="38">
        <v>23023</v>
      </c>
      <c r="AR170" s="38">
        <f>SUM(I170:L170)</f>
        <v>25200</v>
      </c>
      <c r="AS170" s="38">
        <v>24100</v>
      </c>
      <c r="AT170" s="38">
        <v>24049</v>
      </c>
      <c r="AU170" s="38">
        <v>23600</v>
      </c>
      <c r="AV170" s="38">
        <v>17367</v>
      </c>
      <c r="AW170" s="38">
        <v>13923</v>
      </c>
      <c r="AY170" s="38">
        <f>SUM(F170:H170)</f>
        <v>18900</v>
      </c>
      <c r="AZ170" s="38">
        <f>SUM(J170:L170)</f>
        <v>18900</v>
      </c>
      <c r="BA170" s="38"/>
      <c r="BB170" s="38"/>
      <c r="BC170" s="38"/>
      <c r="BD170" s="38"/>
      <c r="BE170" s="38"/>
    </row>
    <row r="171" spans="2:58" s="17" customFormat="1" ht="12" x14ac:dyDescent="0.3">
      <c r="B171" s="18" t="s">
        <v>140</v>
      </c>
      <c r="C171" s="31"/>
      <c r="D171" s="39">
        <v>668</v>
      </c>
      <c r="E171" s="39">
        <v>8863</v>
      </c>
      <c r="F171" s="39">
        <v>3935</v>
      </c>
      <c r="G171" s="39">
        <v>4486</v>
      </c>
      <c r="H171" s="39">
        <v>3413</v>
      </c>
      <c r="I171" s="39">
        <v>5800</v>
      </c>
      <c r="J171" s="39">
        <v>1183</v>
      </c>
      <c r="K171" s="39">
        <v>5383</v>
      </c>
      <c r="L171" s="39">
        <v>2962</v>
      </c>
      <c r="M171" s="39"/>
      <c r="N171" s="39"/>
      <c r="O171" s="39"/>
      <c r="P171" s="39"/>
      <c r="Q171" s="39"/>
      <c r="R171" s="39"/>
      <c r="S171" s="39"/>
      <c r="T171" s="39"/>
      <c r="U171" s="39"/>
      <c r="V171" s="39"/>
      <c r="W171" s="39"/>
      <c r="X171" s="39"/>
      <c r="Y171" s="39"/>
      <c r="Z171" s="39"/>
      <c r="AA171" s="39"/>
      <c r="AB171" s="39"/>
      <c r="AC171" s="39"/>
      <c r="AD171" s="39"/>
      <c r="AE171" s="39"/>
      <c r="AF171" s="39"/>
      <c r="AH171" s="31"/>
      <c r="AI171" s="39">
        <v>7899</v>
      </c>
      <c r="AJ171" s="39">
        <f>SUM(K171:L171)</f>
        <v>8345</v>
      </c>
      <c r="AK171" s="39"/>
      <c r="AL171" s="39"/>
      <c r="AM171" s="39"/>
      <c r="AN171" s="39"/>
      <c r="AO171" s="39"/>
      <c r="AQ171" s="39">
        <v>20697</v>
      </c>
      <c r="AR171" s="39">
        <f>SUM(I171:L171)</f>
        <v>15328</v>
      </c>
      <c r="AS171" s="39">
        <v>5278</v>
      </c>
      <c r="AT171" s="39">
        <v>10237</v>
      </c>
      <c r="AU171" s="39">
        <v>12374</v>
      </c>
      <c r="AV171" s="39">
        <v>4852</v>
      </c>
      <c r="AW171" s="39">
        <v>6010</v>
      </c>
      <c r="AY171" s="39">
        <f>SUM(F171:H171)</f>
        <v>11834</v>
      </c>
      <c r="AZ171" s="39">
        <f>SUM(J171:L171)</f>
        <v>9528</v>
      </c>
      <c r="BA171" s="39"/>
      <c r="BB171" s="39"/>
      <c r="BC171" s="39"/>
      <c r="BD171" s="39"/>
      <c r="BE171" s="39"/>
    </row>
    <row r="172" spans="2:58" s="17" customFormat="1" ht="12" x14ac:dyDescent="0.3">
      <c r="B172" s="5" t="s">
        <v>46</v>
      </c>
      <c r="C172" s="71"/>
      <c r="D172" s="70">
        <f>D168-D169-D170-D171</f>
        <v>18382</v>
      </c>
      <c r="E172" s="70">
        <f>E168-E169-E170-E171</f>
        <v>5254</v>
      </c>
      <c r="F172" s="70">
        <f>F168-F169-F170-F171</f>
        <v>9494</v>
      </c>
      <c r="G172" s="70">
        <v>3279</v>
      </c>
      <c r="H172" s="70">
        <v>1394</v>
      </c>
      <c r="I172" s="70">
        <f>I168-SUM(I169:I171)</f>
        <v>3832</v>
      </c>
      <c r="J172" s="70">
        <f>J168-SUM(J169:J171)</f>
        <v>19917</v>
      </c>
      <c r="K172" s="70">
        <f>K168-SUM(K169:K171)</f>
        <v>19796</v>
      </c>
      <c r="L172" s="70">
        <f>L168-SUM(L169:L171)</f>
        <v>24001</v>
      </c>
      <c r="M172" s="50"/>
      <c r="N172" s="50"/>
      <c r="O172" s="50"/>
      <c r="P172" s="50"/>
      <c r="Q172" s="50"/>
      <c r="R172" s="50"/>
      <c r="S172" s="50"/>
      <c r="T172" s="50"/>
      <c r="U172" s="50">
        <v>0.40388074249401917</v>
      </c>
      <c r="V172" s="50">
        <v>0.3291744586087279</v>
      </c>
      <c r="W172" s="50">
        <v>0.32548116450549947</v>
      </c>
      <c r="X172" s="50">
        <v>0.35460876442752387</v>
      </c>
      <c r="Y172" s="50">
        <v>0.39438076799084953</v>
      </c>
      <c r="Z172" s="50">
        <v>0.43036565597830201</v>
      </c>
      <c r="AA172" s="50">
        <v>0.44450345193839619</v>
      </c>
      <c r="AB172" s="50">
        <v>0.4298345265363559</v>
      </c>
      <c r="AC172" s="50">
        <v>0.46365908784092741</v>
      </c>
      <c r="AD172" s="50">
        <v>0.46665798384996093</v>
      </c>
      <c r="AE172" s="50">
        <v>0.49169426733852156</v>
      </c>
      <c r="AF172" s="50">
        <v>0.48969475103905757</v>
      </c>
      <c r="AH172" s="71"/>
      <c r="AI172" s="70">
        <v>5289</v>
      </c>
      <c r="AJ172" s="70">
        <f t="shared" ref="AJ172" si="1">AJ168-SUM(AJ169:AJ171)</f>
        <v>43797</v>
      </c>
      <c r="AK172" s="50"/>
      <c r="AL172" s="50"/>
      <c r="AM172" s="50"/>
      <c r="AN172" s="50"/>
      <c r="AO172" s="50"/>
      <c r="AQ172" s="70">
        <v>19421</v>
      </c>
      <c r="AR172" s="70">
        <f>AR168-SUM(AR169:AR171)</f>
        <v>67546</v>
      </c>
      <c r="AS172" s="70">
        <f t="shared" ref="AS172:AU172" si="2">AS168-SUM(AS169:AS171)</f>
        <v>84439</v>
      </c>
      <c r="AT172" s="70">
        <f t="shared" si="2"/>
        <v>54781</v>
      </c>
      <c r="AU172" s="70">
        <f t="shared" si="2"/>
        <v>16360</v>
      </c>
      <c r="AV172" s="70">
        <f>AV168-SUM(AV169:AV171)</f>
        <v>13422</v>
      </c>
      <c r="AW172" s="70">
        <f>AW168-SUM(AW169:AW171)</f>
        <v>-4432</v>
      </c>
      <c r="AY172" s="70">
        <f>AY168-SUM(AY169:AY171)</f>
        <v>14167</v>
      </c>
      <c r="AZ172" s="70">
        <f t="shared" ref="AZ172" si="3">AZ168-SUM(AZ169:AZ171)</f>
        <v>63714</v>
      </c>
      <c r="BA172" s="50"/>
      <c r="BB172" s="50"/>
      <c r="BC172" s="50"/>
      <c r="BD172" s="50"/>
      <c r="BE172" s="50"/>
    </row>
    <row r="173" spans="2:58" s="4" customFormat="1" ht="7.5" customHeight="1" x14ac:dyDescent="0.3">
      <c r="C173" s="32"/>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0"/>
      <c r="AD173" s="40"/>
      <c r="AE173" s="40"/>
      <c r="AF173" s="40"/>
      <c r="AH173" s="32"/>
      <c r="AI173" s="41"/>
      <c r="AJ173" s="41"/>
      <c r="AK173" s="41"/>
      <c r="AL173" s="41"/>
      <c r="AM173" s="41"/>
      <c r="AN173" s="41"/>
      <c r="AO173" s="41"/>
      <c r="AQ173" s="41"/>
      <c r="AR173" s="41"/>
      <c r="AS173" s="41"/>
      <c r="AT173" s="41"/>
      <c r="AU173" s="41"/>
      <c r="AV173" s="41"/>
      <c r="AW173" s="41"/>
      <c r="AY173" s="41"/>
      <c r="AZ173" s="41"/>
      <c r="BA173" s="41"/>
      <c r="BB173" s="41"/>
      <c r="BC173" s="41"/>
      <c r="BD173" s="41"/>
      <c r="BE173" s="41"/>
    </row>
    <row r="174" spans="2:58" x14ac:dyDescent="0.35">
      <c r="B174" s="18" t="s">
        <v>141</v>
      </c>
      <c r="C174" s="31"/>
      <c r="D174" s="39">
        <v>14829</v>
      </c>
      <c r="E174" s="39">
        <v>4743.2122399999998</v>
      </c>
      <c r="F174" s="39">
        <v>7115</v>
      </c>
      <c r="G174" s="39">
        <v>2964.4115499999998</v>
      </c>
      <c r="H174" s="39">
        <v>2075.038</v>
      </c>
      <c r="I174" s="39">
        <v>5925</v>
      </c>
      <c r="J174" s="39">
        <v>18137.469000000001</v>
      </c>
      <c r="K174" s="39">
        <v>18137.469000000001</v>
      </c>
      <c r="L174" s="39">
        <v>21160</v>
      </c>
      <c r="M174" s="39"/>
      <c r="N174" s="39"/>
      <c r="O174" s="39"/>
      <c r="P174" s="39"/>
      <c r="Q174" s="39"/>
      <c r="R174" s="39"/>
      <c r="S174" s="39"/>
      <c r="T174" s="39"/>
      <c r="AG174" s="17"/>
      <c r="AH174" s="31"/>
      <c r="AI174" s="39">
        <f>SUM(G174:H174)</f>
        <v>5039.4495499999994</v>
      </c>
      <c r="AJ174" s="39">
        <f>SUM(K174:L174)</f>
        <v>39297.468999999997</v>
      </c>
      <c r="AK174" s="39"/>
      <c r="AL174" s="39"/>
      <c r="AM174" s="39"/>
      <c r="AN174" s="39"/>
      <c r="AO174" s="39"/>
      <c r="AQ174" s="39">
        <v>16897.661790000002</v>
      </c>
      <c r="AR174" s="39">
        <f>SUM(I174:L174)</f>
        <v>63359.938000000002</v>
      </c>
      <c r="AS174" s="39">
        <v>72281</v>
      </c>
      <c r="AT174" s="39">
        <v>52896</v>
      </c>
      <c r="AU174" s="39">
        <v>11000</v>
      </c>
      <c r="AV174" s="39">
        <v>5763</v>
      </c>
      <c r="AW174" s="39">
        <v>2656</v>
      </c>
      <c r="AY174" s="39">
        <f>SUM(F174:H174)</f>
        <v>12154.449550000001</v>
      </c>
      <c r="AZ174" s="39">
        <f>SUM(J174:L174)</f>
        <v>57434.938000000002</v>
      </c>
      <c r="BA174" s="39"/>
      <c r="BB174" s="39"/>
      <c r="BC174" s="39"/>
      <c r="BD174" s="39"/>
      <c r="BE174" s="39"/>
    </row>
    <row r="175" spans="2:58" x14ac:dyDescent="0.35">
      <c r="B175" s="5" t="s">
        <v>49</v>
      </c>
      <c r="C175" s="7"/>
      <c r="D175" s="50">
        <v>0.81</v>
      </c>
      <c r="E175" s="50">
        <f>E174/E172</f>
        <v>0.9027811648267986</v>
      </c>
      <c r="F175" s="50">
        <f>F174/F172</f>
        <v>0.749420686749526</v>
      </c>
      <c r="G175" s="50">
        <f>+G174/G172</f>
        <v>0.9040596370844769</v>
      </c>
      <c r="H175" s="50">
        <f>H174/H172</f>
        <v>1.4885494978479197</v>
      </c>
      <c r="I175" s="50">
        <f>I174/I172</f>
        <v>1.5461899791231732</v>
      </c>
      <c r="J175" s="50">
        <f>J174/J172</f>
        <v>0.91065265853291166</v>
      </c>
      <c r="K175" s="50">
        <f>K174/K172</f>
        <v>0.91621888260254603</v>
      </c>
      <c r="L175" s="50">
        <f>L174/L172</f>
        <v>0.88162993208616303</v>
      </c>
      <c r="M175" s="50"/>
      <c r="N175" s="50"/>
      <c r="O175" s="50"/>
      <c r="P175" s="50"/>
      <c r="Q175" s="50"/>
      <c r="R175" s="50"/>
      <c r="S175" s="50"/>
      <c r="T175" s="50"/>
      <c r="AH175" s="7"/>
      <c r="AI175" s="50">
        <f>AI174/AI172</f>
        <v>0.95281708262431453</v>
      </c>
      <c r="AJ175" s="50">
        <f>AJ174/AJ172</f>
        <v>0.89726394501906515</v>
      </c>
      <c r="AK175" s="50"/>
      <c r="AL175" s="50"/>
      <c r="AM175" s="50"/>
      <c r="AN175" s="50"/>
      <c r="AO175" s="50"/>
      <c r="AQ175" s="50">
        <v>0.87007166417795179</v>
      </c>
      <c r="AR175" s="50">
        <f>AR174/AR172</f>
        <v>0.93802650045894653</v>
      </c>
      <c r="AS175" s="50">
        <f t="shared" ref="AS175:AZ175" si="4">AS174/AS172</f>
        <v>0.85601440092848091</v>
      </c>
      <c r="AT175" s="50">
        <f t="shared" si="4"/>
        <v>0.96559025939650611</v>
      </c>
      <c r="AU175" s="50">
        <f t="shared" si="4"/>
        <v>0.67237163814180934</v>
      </c>
      <c r="AV175" s="50">
        <f t="shared" si="4"/>
        <v>0.4293696915511846</v>
      </c>
      <c r="AW175" s="50">
        <f t="shared" si="4"/>
        <v>-0.59927797833935015</v>
      </c>
      <c r="AY175" s="50">
        <f>AY174/AY172</f>
        <v>0.85794095785981517</v>
      </c>
      <c r="AZ175" s="50">
        <f t="shared" si="4"/>
        <v>0.9014492576199894</v>
      </c>
      <c r="BA175" s="50"/>
      <c r="BB175" s="50"/>
      <c r="BC175" s="50"/>
      <c r="BD175" s="50"/>
      <c r="BE175" s="50"/>
    </row>
    <row r="176" spans="2:58" x14ac:dyDescent="0.35">
      <c r="C176" s="58"/>
      <c r="D176" s="78"/>
      <c r="E176" s="78"/>
      <c r="F176" s="78"/>
      <c r="G176" s="58"/>
      <c r="H176" s="58"/>
      <c r="AH176" s="58"/>
    </row>
    <row r="177" spans="2:58" x14ac:dyDescent="0.35">
      <c r="B177" s="80"/>
      <c r="C177" s="60"/>
      <c r="D177" s="60"/>
      <c r="E177" s="60"/>
      <c r="F177" s="60"/>
      <c r="G177" s="60"/>
      <c r="H177" s="60"/>
      <c r="I177" s="60"/>
      <c r="AH177" s="60"/>
    </row>
    <row r="178" spans="2:58" x14ac:dyDescent="0.35">
      <c r="B178" s="1" t="s">
        <v>145</v>
      </c>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row>
    <row r="179" spans="2:58" x14ac:dyDescent="0.35">
      <c r="B179" s="24" t="s">
        <v>53</v>
      </c>
      <c r="C179" s="25" t="s">
        <v>162</v>
      </c>
      <c r="D179" s="25" t="s">
        <v>152</v>
      </c>
      <c r="E179" s="25" t="s">
        <v>151</v>
      </c>
      <c r="F179" s="25" t="s">
        <v>143</v>
      </c>
      <c r="G179" s="25" t="s">
        <v>54</v>
      </c>
      <c r="H179" s="25" t="s">
        <v>55</v>
      </c>
      <c r="I179" s="25" t="s">
        <v>56</v>
      </c>
      <c r="J179" s="25" t="s">
        <v>57</v>
      </c>
      <c r="K179" s="25" t="s">
        <v>58</v>
      </c>
      <c r="L179" s="25" t="s">
        <v>59</v>
      </c>
      <c r="M179" s="25" t="s">
        <v>60</v>
      </c>
      <c r="N179" s="25" t="s">
        <v>61</v>
      </c>
      <c r="O179" s="25" t="s">
        <v>62</v>
      </c>
      <c r="P179" s="25" t="s">
        <v>63</v>
      </c>
      <c r="Q179" s="25" t="s">
        <v>64</v>
      </c>
      <c r="R179" s="25" t="s">
        <v>65</v>
      </c>
      <c r="S179" s="25" t="s">
        <v>66</v>
      </c>
      <c r="T179" s="25" t="s">
        <v>67</v>
      </c>
      <c r="U179" s="25" t="s">
        <v>68</v>
      </c>
      <c r="V179" s="25" t="s">
        <v>69</v>
      </c>
      <c r="W179" s="25" t="s">
        <v>70</v>
      </c>
      <c r="X179" s="25" t="s">
        <v>71</v>
      </c>
      <c r="Y179" s="25" t="s">
        <v>72</v>
      </c>
      <c r="Z179" s="25" t="s">
        <v>73</v>
      </c>
      <c r="AA179" s="25" t="s">
        <v>74</v>
      </c>
      <c r="AB179" s="25" t="s">
        <v>75</v>
      </c>
      <c r="AC179" s="25" t="s">
        <v>76</v>
      </c>
      <c r="AD179" s="25" t="s">
        <v>77</v>
      </c>
      <c r="AE179" s="25" t="s">
        <v>78</v>
      </c>
      <c r="AF179" s="25" t="s">
        <v>79</v>
      </c>
      <c r="AH179" s="25"/>
      <c r="AI179" s="25" t="s">
        <v>80</v>
      </c>
      <c r="AJ179" s="25" t="s">
        <v>81</v>
      </c>
      <c r="AK179" s="25" t="s">
        <v>82</v>
      </c>
      <c r="AL179" s="25" t="s">
        <v>83</v>
      </c>
      <c r="AM179" s="25" t="s">
        <v>84</v>
      </c>
      <c r="AN179" s="25" t="s">
        <v>85</v>
      </c>
      <c r="AO179" s="25" t="s">
        <v>86</v>
      </c>
      <c r="AQ179" s="25">
        <v>2025</v>
      </c>
      <c r="AR179" s="25">
        <v>2024</v>
      </c>
      <c r="AS179" s="25">
        <v>2023</v>
      </c>
      <c r="AT179" s="25">
        <v>2022</v>
      </c>
      <c r="AU179" s="25">
        <v>2021</v>
      </c>
      <c r="AV179" s="25">
        <v>2020</v>
      </c>
      <c r="AW179" s="25">
        <v>2019</v>
      </c>
      <c r="AY179" s="25" t="s">
        <v>142</v>
      </c>
      <c r="AZ179" s="25" t="s">
        <v>87</v>
      </c>
      <c r="BA179" s="25" t="s">
        <v>88</v>
      </c>
      <c r="BB179" s="25" t="s">
        <v>89</v>
      </c>
      <c r="BC179" s="25" t="s">
        <v>90</v>
      </c>
      <c r="BD179" s="25" t="s">
        <v>91</v>
      </c>
      <c r="BE179" s="25" t="s">
        <v>92</v>
      </c>
    </row>
    <row r="180" spans="2:58" ht="0.75" customHeight="1" x14ac:dyDescent="0.3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H180" s="3"/>
      <c r="AI180" s="3"/>
      <c r="AJ180" s="3"/>
      <c r="AK180" s="3"/>
      <c r="AL180" s="3"/>
      <c r="AM180" s="3"/>
      <c r="AN180" s="3"/>
      <c r="AO180" s="3"/>
      <c r="AQ180" s="3"/>
      <c r="AR180" s="3"/>
      <c r="AS180" s="3"/>
      <c r="AT180" s="3"/>
      <c r="AU180" s="3"/>
      <c r="AV180" s="3"/>
      <c r="AW180" s="3"/>
      <c r="AY180" s="3"/>
      <c r="AZ180" s="3"/>
      <c r="BA180" s="3"/>
      <c r="BB180" s="3"/>
      <c r="BC180" s="3"/>
      <c r="BD180" s="3"/>
      <c r="BE180" s="3"/>
    </row>
    <row r="181" spans="2:58" s="17" customFormat="1" ht="12" x14ac:dyDescent="0.3">
      <c r="B181" s="17" t="s">
        <v>126</v>
      </c>
      <c r="C181" s="30"/>
      <c r="D181" s="38">
        <f>D168*4</f>
        <v>117396</v>
      </c>
      <c r="E181" s="38">
        <f t="shared" ref="E181:T181" si="5">E118</f>
        <v>79779</v>
      </c>
      <c r="F181" s="38">
        <f t="shared" si="5"/>
        <v>77377</v>
      </c>
      <c r="G181" s="38">
        <f t="shared" si="5"/>
        <v>85879</v>
      </c>
      <c r="H181" s="38">
        <f t="shared" si="5"/>
        <v>103956</v>
      </c>
      <c r="I181" s="38">
        <f t="shared" si="5"/>
        <v>0</v>
      </c>
      <c r="J181" s="38">
        <f t="shared" si="5"/>
        <v>0</v>
      </c>
      <c r="K181" s="38">
        <f t="shared" si="5"/>
        <v>0</v>
      </c>
      <c r="L181" s="38">
        <f t="shared" si="5"/>
        <v>0</v>
      </c>
      <c r="M181" s="38">
        <f t="shared" si="5"/>
        <v>0</v>
      </c>
      <c r="N181" s="38">
        <f t="shared" si="5"/>
        <v>0</v>
      </c>
      <c r="O181" s="38">
        <f t="shared" si="5"/>
        <v>0</v>
      </c>
      <c r="P181" s="38">
        <f t="shared" si="5"/>
        <v>0</v>
      </c>
      <c r="Q181" s="38">
        <f t="shared" si="5"/>
        <v>0</v>
      </c>
      <c r="R181" s="38">
        <f t="shared" si="5"/>
        <v>0</v>
      </c>
      <c r="S181" s="38">
        <f t="shared" si="5"/>
        <v>0</v>
      </c>
      <c r="T181" s="38">
        <f t="shared" si="5"/>
        <v>0</v>
      </c>
      <c r="U181" s="38"/>
      <c r="V181" s="38"/>
      <c r="W181" s="38"/>
      <c r="X181" s="38"/>
      <c r="Y181" s="38"/>
      <c r="Z181" s="38"/>
      <c r="AA181" s="38"/>
      <c r="AB181" s="38"/>
      <c r="AC181" s="38"/>
      <c r="AD181" s="38"/>
      <c r="AE181" s="38"/>
      <c r="AF181" s="38"/>
      <c r="AH181" s="30"/>
      <c r="AI181" s="38">
        <f t="shared" ref="AI181:AO181" si="6">AI118</f>
        <v>0</v>
      </c>
      <c r="AJ181" s="38">
        <f t="shared" si="6"/>
        <v>0</v>
      </c>
      <c r="AK181" s="38">
        <f t="shared" si="6"/>
        <v>0</v>
      </c>
      <c r="AL181" s="38">
        <f t="shared" si="6"/>
        <v>0</v>
      </c>
      <c r="AM181" s="38">
        <f t="shared" si="6"/>
        <v>0</v>
      </c>
      <c r="AN181" s="38">
        <f t="shared" si="6"/>
        <v>0</v>
      </c>
      <c r="AO181" s="38">
        <f t="shared" si="6"/>
        <v>0</v>
      </c>
      <c r="AQ181" s="38">
        <v>79769</v>
      </c>
      <c r="AR181" s="38">
        <f t="shared" ref="AR181:AW181" si="7">AR118</f>
        <v>0</v>
      </c>
      <c r="AS181" s="38">
        <f t="shared" si="7"/>
        <v>0</v>
      </c>
      <c r="AT181" s="38">
        <f t="shared" si="7"/>
        <v>0</v>
      </c>
      <c r="AU181" s="38">
        <f t="shared" si="7"/>
        <v>0</v>
      </c>
      <c r="AV181" s="38">
        <f t="shared" si="7"/>
        <v>0</v>
      </c>
      <c r="AW181" s="38">
        <f t="shared" si="7"/>
        <v>0</v>
      </c>
      <c r="AY181" s="38">
        <f t="shared" ref="AY181:BE181" si="8">AY118</f>
        <v>0</v>
      </c>
      <c r="AZ181" s="38">
        <f t="shared" si="8"/>
        <v>0</v>
      </c>
      <c r="BA181" s="38">
        <f t="shared" si="8"/>
        <v>0</v>
      </c>
      <c r="BB181" s="38">
        <f t="shared" si="8"/>
        <v>0</v>
      </c>
      <c r="BC181" s="38">
        <f t="shared" si="8"/>
        <v>0</v>
      </c>
      <c r="BD181" s="38">
        <f t="shared" si="8"/>
        <v>0</v>
      </c>
      <c r="BE181" s="38">
        <f t="shared" si="8"/>
        <v>0</v>
      </c>
    </row>
    <row r="182" spans="2:58" x14ac:dyDescent="0.35">
      <c r="B182" s="18" t="s">
        <v>147</v>
      </c>
      <c r="C182" s="31"/>
      <c r="D182" s="39">
        <f>D13*4</f>
        <v>188112</v>
      </c>
      <c r="E182" s="39">
        <f t="shared" ref="E182:T182" si="9">E10*4</f>
        <v>155688</v>
      </c>
      <c r="F182" s="39">
        <f t="shared" si="9"/>
        <v>161968</v>
      </c>
      <c r="G182" s="39">
        <f t="shared" si="9"/>
        <v>136292</v>
      </c>
      <c r="H182" s="39">
        <f t="shared" si="9"/>
        <v>123644</v>
      </c>
      <c r="I182" s="39">
        <f t="shared" si="9"/>
        <v>150020</v>
      </c>
      <c r="J182" s="39">
        <f t="shared" si="9"/>
        <v>195072</v>
      </c>
      <c r="K182" s="39">
        <f t="shared" si="9"/>
        <v>209212</v>
      </c>
      <c r="L182" s="39">
        <f t="shared" si="9"/>
        <v>213460</v>
      </c>
      <c r="M182" s="39">
        <f t="shared" si="9"/>
        <v>212440</v>
      </c>
      <c r="N182" s="39">
        <f t="shared" si="9"/>
        <v>175185.25200000001</v>
      </c>
      <c r="O182" s="39">
        <f t="shared" si="9"/>
        <v>178116</v>
      </c>
      <c r="P182" s="39">
        <f t="shared" si="9"/>
        <v>221476</v>
      </c>
      <c r="Q182" s="39">
        <f t="shared" si="9"/>
        <v>177532</v>
      </c>
      <c r="R182" s="39">
        <f t="shared" si="9"/>
        <v>195148</v>
      </c>
      <c r="S182" s="39">
        <f t="shared" si="9"/>
        <v>165248</v>
      </c>
      <c r="T182" s="39">
        <f t="shared" si="9"/>
        <v>120572</v>
      </c>
      <c r="AG182" s="17"/>
      <c r="AH182" s="31"/>
      <c r="AI182" s="39">
        <f t="shared" ref="AI182:AO182" si="10">AI10*2</f>
        <v>129970.548</v>
      </c>
      <c r="AJ182" s="39">
        <f t="shared" si="10"/>
        <v>211338</v>
      </c>
      <c r="AK182" s="39">
        <f t="shared" si="10"/>
        <v>199798</v>
      </c>
      <c r="AL182" s="39">
        <f t="shared" si="10"/>
        <v>142898</v>
      </c>
      <c r="AM182" s="39">
        <f t="shared" si="10"/>
        <v>98924</v>
      </c>
      <c r="AN182" s="39">
        <f t="shared" si="10"/>
        <v>95818</v>
      </c>
      <c r="AO182" s="39">
        <f t="shared" si="10"/>
        <v>51866</v>
      </c>
      <c r="AQ182" s="39">
        <v>144397</v>
      </c>
      <c r="AR182" s="39">
        <f t="shared" ref="AR182:AW182" si="11">AR10</f>
        <v>191940</v>
      </c>
      <c r="AS182" s="39">
        <f t="shared" si="11"/>
        <v>196805</v>
      </c>
      <c r="AT182" s="39">
        <f t="shared" si="11"/>
        <v>164620</v>
      </c>
      <c r="AU182" s="39">
        <f t="shared" si="11"/>
        <v>115868</v>
      </c>
      <c r="AV182" s="39">
        <f t="shared" si="11"/>
        <v>91139</v>
      </c>
      <c r="AW182" s="39">
        <f t="shared" si="11"/>
        <v>61327</v>
      </c>
      <c r="AY182" s="39">
        <f t="shared" ref="AY182:BE182" si="12">(AY10/3)*4</f>
        <v>140636</v>
      </c>
      <c r="AZ182" s="39">
        <f t="shared" si="12"/>
        <v>205916</v>
      </c>
      <c r="BA182" s="39">
        <f t="shared" si="12"/>
        <v>191618.66666666666</v>
      </c>
      <c r="BB182" s="39">
        <f t="shared" si="12"/>
        <v>160316</v>
      </c>
      <c r="BC182" s="39">
        <f t="shared" si="12"/>
        <v>108416</v>
      </c>
      <c r="BD182" s="39">
        <f t="shared" si="12"/>
        <v>91022.666666666672</v>
      </c>
      <c r="BE182" s="39">
        <f t="shared" si="12"/>
        <v>56670.666666666664</v>
      </c>
    </row>
    <row r="183" spans="2:58" x14ac:dyDescent="0.35">
      <c r="B183" s="5" t="s">
        <v>146</v>
      </c>
      <c r="C183" s="7"/>
      <c r="D183" s="50">
        <f>D181/D182</f>
        <v>0.62407501913753505</v>
      </c>
      <c r="E183" s="50">
        <f>E181/E182</f>
        <v>0.51242870356096804</v>
      </c>
      <c r="F183" s="50">
        <f>F181/F182</f>
        <v>0.47773016892225623</v>
      </c>
      <c r="G183" s="50">
        <f>G181/G182</f>
        <v>0.63011035130455195</v>
      </c>
      <c r="H183" s="50">
        <f t="shared" ref="H183:T183" si="13">H181/H182</f>
        <v>0.84076865840639259</v>
      </c>
      <c r="I183" s="50">
        <f t="shared" si="13"/>
        <v>0</v>
      </c>
      <c r="J183" s="50">
        <f t="shared" si="13"/>
        <v>0</v>
      </c>
      <c r="K183" s="50">
        <f t="shared" si="13"/>
        <v>0</v>
      </c>
      <c r="L183" s="50">
        <f t="shared" si="13"/>
        <v>0</v>
      </c>
      <c r="M183" s="50">
        <f t="shared" si="13"/>
        <v>0</v>
      </c>
      <c r="N183" s="50">
        <f t="shared" si="13"/>
        <v>0</v>
      </c>
      <c r="O183" s="50">
        <f t="shared" si="13"/>
        <v>0</v>
      </c>
      <c r="P183" s="50">
        <f t="shared" si="13"/>
        <v>0</v>
      </c>
      <c r="Q183" s="50">
        <f t="shared" si="13"/>
        <v>0</v>
      </c>
      <c r="R183" s="50">
        <f t="shared" si="13"/>
        <v>0</v>
      </c>
      <c r="S183" s="50">
        <f t="shared" si="13"/>
        <v>0</v>
      </c>
      <c r="T183" s="50">
        <f t="shared" si="13"/>
        <v>0</v>
      </c>
      <c r="AH183" s="7"/>
      <c r="AI183" s="50">
        <f t="shared" ref="AI183" si="14">AI181/AI182</f>
        <v>0</v>
      </c>
      <c r="AJ183" s="50">
        <f t="shared" ref="AJ183" si="15">AJ181/AJ182</f>
        <v>0</v>
      </c>
      <c r="AK183" s="50">
        <f t="shared" ref="AK183" si="16">AK181/AK182</f>
        <v>0</v>
      </c>
      <c r="AL183" s="50">
        <f t="shared" ref="AL183" si="17">AL181/AL182</f>
        <v>0</v>
      </c>
      <c r="AM183" s="50">
        <f t="shared" ref="AM183" si="18">AM181/AM182</f>
        <v>0</v>
      </c>
      <c r="AN183" s="50">
        <f t="shared" ref="AN183" si="19">AN181/AN182</f>
        <v>0</v>
      </c>
      <c r="AO183" s="50">
        <f t="shared" ref="AO183" si="20">AO181/AO182</f>
        <v>0</v>
      </c>
      <c r="AQ183" s="50">
        <v>0.5524283745507178</v>
      </c>
      <c r="AR183" s="50">
        <f t="shared" ref="AR183:AW183" si="21">AR181/AR182</f>
        <v>0</v>
      </c>
      <c r="AS183" s="50">
        <f t="shared" si="21"/>
        <v>0</v>
      </c>
      <c r="AT183" s="50">
        <f t="shared" si="21"/>
        <v>0</v>
      </c>
      <c r="AU183" s="50">
        <f t="shared" si="21"/>
        <v>0</v>
      </c>
      <c r="AV183" s="50">
        <f t="shared" si="21"/>
        <v>0</v>
      </c>
      <c r="AW183" s="50">
        <f t="shared" si="21"/>
        <v>0</v>
      </c>
      <c r="AY183" s="50">
        <f>AY181/AY182</f>
        <v>0</v>
      </c>
      <c r="AZ183" s="50">
        <f t="shared" ref="AZ183:BE183" si="22">AZ181/AZ182</f>
        <v>0</v>
      </c>
      <c r="BA183" s="50">
        <f t="shared" si="22"/>
        <v>0</v>
      </c>
      <c r="BB183" s="50">
        <f t="shared" si="22"/>
        <v>0</v>
      </c>
      <c r="BC183" s="50">
        <f t="shared" si="22"/>
        <v>0</v>
      </c>
      <c r="BD183" s="50">
        <f t="shared" si="22"/>
        <v>0</v>
      </c>
      <c r="BE183" s="50">
        <f t="shared" si="22"/>
        <v>0</v>
      </c>
    </row>
    <row r="187" spans="2:58" x14ac:dyDescent="0.35">
      <c r="B187" s="65"/>
    </row>
    <row r="188" spans="2:58" x14ac:dyDescent="0.35">
      <c r="B188" s="76"/>
    </row>
    <row r="189" spans="2:58" x14ac:dyDescent="0.35">
      <c r="B189" s="76"/>
    </row>
  </sheetData>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D74B4CEBF3254A9CDE29C14818DD6F" ma:contentTypeVersion="20" ma:contentTypeDescription="Opprett et nytt dokument." ma:contentTypeScope="" ma:versionID="74a1cb0edb1f73fdbe3389ee5baf6081">
  <xsd:schema xmlns:xsd="http://www.w3.org/2001/XMLSchema" xmlns:xs="http://www.w3.org/2001/XMLSchema" xmlns:p="http://schemas.microsoft.com/office/2006/metadata/properties" xmlns:ns2="ece2ebb0-09e4-4cae-be0b-077205a100c0" xmlns:ns3="6279398b-3816-4848-93be-c2dcfe94b701" targetNamespace="http://schemas.microsoft.com/office/2006/metadata/properties" ma:root="true" ma:fieldsID="af68245b19fb69e31e8428338f5df915" ns2:_="" ns3:_="">
    <xsd:import namespace="ece2ebb0-09e4-4cae-be0b-077205a100c0"/>
    <xsd:import namespace="6279398b-3816-4848-93be-c2dcfe94b70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Year" minOccurs="0"/>
                <xsd:element ref="ns2:Quarter" minOccurs="0"/>
                <xsd:element ref="ns2:Month" minOccurs="0"/>
                <xsd:element ref="ns2:Company"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e2ebb0-09e4-4cae-be0b-077205a100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aed86615-6caa-4f6a-aa12-01de5261430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Year" ma:index="22" nillable="true" ma:displayName="Year" ma:format="Dropdown" ma:internalName="Year">
      <xsd:simpleType>
        <xsd:restriction base="dms:Text">
          <xsd:maxLength value="255"/>
        </xsd:restriction>
      </xsd:simpleType>
    </xsd:element>
    <xsd:element name="Quarter" ma:index="23" nillable="true" ma:displayName="Quarter" ma:format="Dropdown" ma:internalName="Quarter">
      <xsd:simpleType>
        <xsd:restriction base="dms:Text">
          <xsd:maxLength value="255"/>
        </xsd:restriction>
      </xsd:simpleType>
    </xsd:element>
    <xsd:element name="Month" ma:index="24" nillable="true" ma:displayName="Month" ma:format="Dropdown" ma:internalName="Month">
      <xsd:simpleType>
        <xsd:restriction base="dms:Text">
          <xsd:maxLength value="255"/>
        </xsd:restriction>
      </xsd:simpleType>
    </xsd:element>
    <xsd:element name="Company" ma:index="25" nillable="true" ma:displayName="Company" ma:format="Dropdown" ma:internalName="Company">
      <xsd:simpleType>
        <xsd:restriction base="dms:Text">
          <xsd:maxLength value="255"/>
        </xsd:restrictio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79398b-3816-4848-93be-c2dcfe94b701"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71dec2e8-18a4-4688-b2e5-1f1404f5f46d}" ma:internalName="TaxCatchAll" ma:showField="CatchAllData" ma:web="6279398b-3816-4848-93be-c2dcfe94b7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p:properties xmlns:p="http://schemas.microsoft.com/office/2006/metadata/properties" xmlns:xsi="http://www.w3.org/2001/XMLSchema-instance" xmlns:pc="http://schemas.microsoft.com/office/infopath/2007/PartnerControls">
  <documentManagement>
    <SharedWithUsers xmlns="6279398b-3816-4848-93be-c2dcfe94b701">
      <UserInfo>
        <DisplayName>Kurt Miao_OOO/FW</DisplayName>
        <AccountId>98</AccountId>
        <AccountType/>
      </UserInfo>
      <UserInfo>
        <DisplayName>Intility Admin</DisplayName>
        <AccountId>13</AccountId>
        <AccountType/>
      </UserInfo>
      <UserInfo>
        <DisplayName>Helen Vad Johansen</DisplayName>
        <AccountId>74</AccountId>
        <AccountType/>
      </UserInfo>
    </SharedWithUsers>
    <TaxCatchAll xmlns="6279398b-3816-4848-93be-c2dcfe94b701" xsi:nil="true"/>
    <Company xmlns="ece2ebb0-09e4-4cae-be0b-077205a100c0" xsi:nil="true"/>
    <lcf76f155ced4ddcb4097134ff3c332f xmlns="ece2ebb0-09e4-4cae-be0b-077205a100c0">
      <Terms xmlns="http://schemas.microsoft.com/office/infopath/2007/PartnerControls"/>
    </lcf76f155ced4ddcb4097134ff3c332f>
    <Year xmlns="ece2ebb0-09e4-4cae-be0b-077205a100c0" xsi:nil="true"/>
    <Quarter xmlns="ece2ebb0-09e4-4cae-be0b-077205a100c0" xsi:nil="true"/>
    <Month xmlns="ece2ebb0-09e4-4cae-be0b-077205a100c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763889-5F42-41EB-B737-803639101D71}"/>
</file>

<file path=customXml/itemProps2.xml><?xml version="1.0" encoding="utf-8"?>
<ds:datastoreItem xmlns:ds="http://schemas.openxmlformats.org/officeDocument/2006/customXml" ds:itemID="{F600DAD0-ECDA-401B-A669-978AF7BF4148}">
  <ds:schemaRefs>
    <ds:schemaRef ds:uri="http://schemas.microsoft.com/PowerBIAddIn"/>
  </ds:schemaRefs>
</ds:datastoreItem>
</file>

<file path=customXml/itemProps3.xml><?xml version="1.0" encoding="utf-8"?>
<ds:datastoreItem xmlns:ds="http://schemas.openxmlformats.org/officeDocument/2006/customXml" ds:itemID="{48C8CE51-28D7-49E6-874D-949E4306217A}">
  <ds:schemaRefs>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purl.org/dc/dcmitype/"/>
    <ds:schemaRef ds:uri="http://www.w3.org/XML/1998/namespace"/>
    <ds:schemaRef ds:uri="http://schemas.microsoft.com/office/infopath/2007/PartnerControls"/>
    <ds:schemaRef ds:uri="6279398b-3816-4848-93be-c2dcfe94b701"/>
    <ds:schemaRef ds:uri="ece2ebb0-09e4-4cae-be0b-077205a100c0"/>
    <ds:schemaRef ds:uri="http://purl.org/dc/elements/1.1/"/>
  </ds:schemaRefs>
</ds:datastoreItem>
</file>

<file path=customXml/itemProps4.xml><?xml version="1.0" encoding="utf-8"?>
<ds:datastoreItem xmlns:ds="http://schemas.openxmlformats.org/officeDocument/2006/customXml" ds:itemID="{7C2681C1-4527-4A3C-B7C9-99360AB4E652}">
  <ds:schemaRefs>
    <ds:schemaRef ds:uri="http://schemas.microsoft.com/sharepoint/v3/contenttype/forms"/>
  </ds:schemaRefs>
</ds:datastoreItem>
</file>

<file path=docMetadata/LabelInfo.xml><?xml version="1.0" encoding="utf-8"?>
<clbl:labelList xmlns:clbl="http://schemas.microsoft.com/office/2020/mipLabelMetadata">
  <clbl:label id="{38a1c210-6de6-4233-98b2-c4192613b373}" enabled="0" method="" siteId="{38a1c210-6de6-4233-98b2-c4192613b37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APM Definition</vt:lpstr>
      <vt:lpstr>APM Reconcilation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Thea Macneill Feginn</dc:creator>
  <cp:keywords/>
  <dc:description/>
  <cp:lastModifiedBy>Torstein Bergem</cp:lastModifiedBy>
  <cp:revision/>
  <dcterms:created xsi:type="dcterms:W3CDTF">2022-09-21T08:10:40Z</dcterms:created>
  <dcterms:modified xsi:type="dcterms:W3CDTF">2026-07-09T10:38:59Z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0x010100A3D74B4CEBF3254A9CDE29C14818DD6F</vt:lpwstr>
  </property>
  <property fmtid="{D5CDD505-2E9C-101B-9397-08002B2CF9AE}" pid="3" name="WorkbookGuid">
    <vt:lpwstr>ef43ac0c-1fc6-485c-80d8-574a3d4524d4</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ies>
</file>