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rotectorforsikring.sharepoint.com/sites/FinanceHQ-InterimReport/Shared Documents/Interim Report/2025/2025 Q3/For distribution/"/>
    </mc:Choice>
  </mc:AlternateContent>
  <xr:revisionPtr revIDLastSave="10" documentId="8_{1CC7341E-3E2D-411A-B865-F9C58FA833CD}" xr6:coauthVersionLast="47" xr6:coauthVersionMax="47" xr10:uidLastSave="{CBAC4E26-E7D1-47BD-826B-492B3985A174}"/>
  <bookViews>
    <workbookView xWindow="-105" yWindow="0" windowWidth="26010" windowHeight="20985" xr2:uid="{00000000-000D-0000-FFFF-FFFF00000000}"/>
  </bookViews>
  <sheets>
    <sheet name="Definitions" sheetId="2" r:id="rId1"/>
    <sheet name="Calculations" sheetId="1" r:id="rId2"/>
  </sheets>
  <externalReferences>
    <externalReference r:id="rId3"/>
  </externalReferences>
  <definedNames>
    <definedName name="AUM_High_Yield_LastQ" localSheetId="0">#REF!</definedName>
    <definedName name="AUM_High_Yield_LastQ">#REF!</definedName>
    <definedName name="AUM_High_Yield_Q" localSheetId="0">#REF!</definedName>
    <definedName name="AUM_High_Yield_Q">#REF!</definedName>
    <definedName name="AUM_Invested_In_Shares_LastQ" localSheetId="0">#REF!</definedName>
    <definedName name="AUM_Invested_In_Shares_LastQ">#REF!</definedName>
    <definedName name="AUM_Invested_In_Shares_Q" localSheetId="0">#REF!</definedName>
    <definedName name="AUM_Invested_In_Shares_Q">#REF!</definedName>
    <definedName name="AUM_Return_kr_Q" localSheetId="0">#REF!</definedName>
    <definedName name="AUM_Return_kr_Q">#REF!</definedName>
    <definedName name="AUM_Return_kr_Q_LY" localSheetId="0">#REF!</definedName>
    <definedName name="AUM_Return_kr_Q_LY">#REF!</definedName>
    <definedName name="AUM_Return_kr_YTD" localSheetId="0">#REF!</definedName>
    <definedName name="AUM_Return_kr_YTD">#REF!</definedName>
    <definedName name="AUM_Return_kr_YTD_LY" localSheetId="0">#REF!</definedName>
    <definedName name="AUM_Return_kr_YTD_LY">#REF!</definedName>
    <definedName name="AUM_Total_UB" localSheetId="0">#REF!</definedName>
    <definedName name="AUM_Total_UB">#REF!</definedName>
    <definedName name="AUM_Total_UB_LastQ" localSheetId="0">#REF!</definedName>
    <definedName name="AUM_Total_UB_LastQ">#REF!</definedName>
    <definedName name="BS_DATE_FY" localSheetId="0">#REF!</definedName>
    <definedName name="BS_DATE_FY">#REF!</definedName>
    <definedName name="BS_DATE_Q" localSheetId="0">#REF!</definedName>
    <definedName name="BS_DATE_Q">#REF!</definedName>
    <definedName name="BS_DATE_Q_LY" localSheetId="0">#REF!</definedName>
    <definedName name="BS_DATE_Q_LY">#REF!</definedName>
    <definedName name="Cost_ratio_Q" localSheetId="0">#REF!</definedName>
    <definedName name="Cost_ratio_Q">#REF!</definedName>
    <definedName name="Cost_ratio_Q_LY" localSheetId="0">#REF!</definedName>
    <definedName name="Cost_ratio_Q_LY">#REF!</definedName>
    <definedName name="Cost_ratio_YTD" localSheetId="0">#REF!</definedName>
    <definedName name="Cost_ratio_YTD">#REF!</definedName>
    <definedName name="Cost_ratio_YTD_LY" localSheetId="0">#REF!</definedName>
    <definedName name="Cost_ratio_YTD_LY">#REF!</definedName>
    <definedName name="CR_Q" localSheetId="0">#REF!</definedName>
    <definedName name="CR_Q">#REF!</definedName>
    <definedName name="CR_Q_LY" localSheetId="0">#REF!</definedName>
    <definedName name="CR_Q_LY">#REF!</definedName>
    <definedName name="CR_YTD" localSheetId="0">#REF!</definedName>
    <definedName name="CR_YTD">#REF!</definedName>
    <definedName name="CR_YTD_LY" localSheetId="0">#REF!</definedName>
    <definedName name="CR_YTD_LY">#REF!</definedName>
    <definedName name="EPS_FY">#REF!</definedName>
    <definedName name="EPS_Q">#REF!</definedName>
    <definedName name="EPS_Q_LY">#REF!</definedName>
    <definedName name="EPS_YTD">#REF!</definedName>
    <definedName name="EPS_YTD_LY">#REF!</definedName>
    <definedName name="Equity_FY" localSheetId="0">#REF!</definedName>
    <definedName name="Equity_FY">#REF!</definedName>
    <definedName name="Equity_Q" localSheetId="0">#REF!</definedName>
    <definedName name="Equity_Q">#REF!</definedName>
    <definedName name="Equity_Q_LY" localSheetId="0">#REF!</definedName>
    <definedName name="Equity_Q_LY">#REF!</definedName>
    <definedName name="FY_YYYY_LY" localSheetId="0">#REF!</definedName>
    <definedName name="FY_YYYY_LY">#REF!</definedName>
    <definedName name="GWP_FY">#REF!</definedName>
    <definedName name="GWP_Growth_percentage_LCY_Q" localSheetId="0">#REF!</definedName>
    <definedName name="GWP_Growth_percentage_LCY_Q">#REF!</definedName>
    <definedName name="GWP_Growth_percentage_LCY_YTD" localSheetId="0">#REF!</definedName>
    <definedName name="GWP_Growth_percentage_LCY_YTD">#REF!</definedName>
    <definedName name="GWP_Growth_percentage_NOK_Q" localSheetId="0">#REF!</definedName>
    <definedName name="GWP_Growth_percentage_NOK_Q">#REF!</definedName>
    <definedName name="GWP_Growth_percentage_NOK_YTD" localSheetId="0">#REF!</definedName>
    <definedName name="GWP_Growth_percentage_NOK_YTD">#REF!</definedName>
    <definedName name="GWP_Q" localSheetId="0">#REF!</definedName>
    <definedName name="GWP_Q">#REF!</definedName>
    <definedName name="GWP_Q_LY" localSheetId="0">#REF!</definedName>
    <definedName name="GWP_Q_LY">#REF!</definedName>
    <definedName name="GWP_YTD" localSheetId="0">#REF!</definedName>
    <definedName name="GWP_YTD">#REF!</definedName>
    <definedName name="GWP_YTD_LY" localSheetId="0">#REF!</definedName>
    <definedName name="GWP_YTD_LY">#REF!</definedName>
    <definedName name="Insurance_Finance_Income_Q" localSheetId="0">#REF!</definedName>
    <definedName name="Insurance_Finance_Income_Q">#REF!</definedName>
    <definedName name="Insurance_Finance_Income_Q_LY" localSheetId="0">#REF!</definedName>
    <definedName name="Insurance_Finance_Income_Q_LY">#REF!</definedName>
    <definedName name="Insurance_Finance_Income_YTD" localSheetId="0">#REF!</definedName>
    <definedName name="Insurance_Finance_Income_YTD">#REF!</definedName>
    <definedName name="Insurance_Finance_Income_YTD_LY" localSheetId="0">#REF!</definedName>
    <definedName name="Insurance_Finance_Income_YTD_LY">#REF!</definedName>
    <definedName name="Large_loss_kr_FY">#REF!</definedName>
    <definedName name="Large_loss_kr_Q">#REF!</definedName>
    <definedName name="Large_loss_kr_Q_LY">#REF!</definedName>
    <definedName name="Large_loss_kr_YTD">#REF!</definedName>
    <definedName name="Large_loss_kr_YTD_LY">#REF!</definedName>
    <definedName name="Last_Quarter" localSheetId="0">#REF!</definedName>
    <definedName name="Last_Quarter">#REF!</definedName>
    <definedName name="Loss_ratio_net_Q" localSheetId="0">#REF!</definedName>
    <definedName name="Loss_ratio_net_Q">#REF!</definedName>
    <definedName name="Loss_ratio_net_Q_LY" localSheetId="0">#REF!</definedName>
    <definedName name="Loss_ratio_net_Q_LY">#REF!</definedName>
    <definedName name="Loss_ratio_net_YTD" localSheetId="0">#REF!</definedName>
    <definedName name="Loss_ratio_net_YTD">#REF!</definedName>
    <definedName name="Loss_ratio_net_YTD_LY" localSheetId="0">#REF!</definedName>
    <definedName name="Loss_ratio_net_YTD_LY">#REF!</definedName>
    <definedName name="Q" localSheetId="0">#REF!</definedName>
    <definedName name="Q">#REF!</definedName>
    <definedName name="Q_YYYY" localSheetId="0">#REF!</definedName>
    <definedName name="Q_YYYY">#REF!</definedName>
    <definedName name="Q_YYYY_LY" localSheetId="0">#REF!</definedName>
    <definedName name="Q_YYYY_LY">#REF!</definedName>
    <definedName name="Return_Interest_kr_FY">#REF!</definedName>
    <definedName name="Return_Interest_kr_Q" localSheetId="0">#REF!</definedName>
    <definedName name="Return_Interest_kr_Q">#REF!</definedName>
    <definedName name="Return_Interest_kr_Q_LY" localSheetId="0">#REF!</definedName>
    <definedName name="Return_Interest_kr_Q_LY">#REF!</definedName>
    <definedName name="Return_Interest_kr_YTD" localSheetId="0">#REF!</definedName>
    <definedName name="Return_Interest_kr_YTD">#REF!</definedName>
    <definedName name="Return_Interest_kr_YTD_LY" localSheetId="0">#REF!</definedName>
    <definedName name="Return_Interest_kr_YTD_LY">#REF!</definedName>
    <definedName name="Return_Shares_kr_FY">#REF!</definedName>
    <definedName name="Return_Shares_kr_Q" localSheetId="0">#REF!</definedName>
    <definedName name="Return_Shares_kr_Q">#REF!</definedName>
    <definedName name="Return_Shares_kr_Q_LY" localSheetId="0">#REF!</definedName>
    <definedName name="Return_Shares_kr_Q_LY">#REF!</definedName>
    <definedName name="Return_Shares_kr_YTD" localSheetId="0">#REF!</definedName>
    <definedName name="Return_Shares_kr_YTD">#REF!</definedName>
    <definedName name="Return_Shares_kr_YTD_LY" localSheetId="0">#REF!</definedName>
    <definedName name="Return_Shares_kr_YTD_LY">#REF!</definedName>
    <definedName name="Run_off_kr_FY">#REF!</definedName>
    <definedName name="Run_off_kr_Q">#REF!</definedName>
    <definedName name="Run_off_kr_Q_LY">#REF!</definedName>
    <definedName name="Run_off_kr_YTD">#REF!</definedName>
    <definedName name="Run_off_kr_YTD_LY">#REF!</definedName>
    <definedName name="Run_off_percentage_Q" localSheetId="0">#REF!</definedName>
    <definedName name="Run_off_percentage_Q">#REF!</definedName>
    <definedName name="Run_off_percentage_Q_LY" localSheetId="0">#REF!</definedName>
    <definedName name="Run_off_percentage_Q_LY">#REF!</definedName>
    <definedName name="Run_off_percentage_YTD" localSheetId="0">#REF!</definedName>
    <definedName name="Run_off_percentage_YTD">#REF!</definedName>
    <definedName name="Run_off_percentage_YTD_LY" localSheetId="0">#REF!</definedName>
    <definedName name="Run_off_percentage_YTD_LY">#REF!</definedName>
    <definedName name="YTD_YYYY" localSheetId="0">#REF!</definedName>
    <definedName name="YTD_YYYY">#REF!</definedName>
    <definedName name="YTD_YYYY_LY" localSheetId="0">#REF!</definedName>
    <definedName name="YTD_YYYY_LY">#REF!</definedName>
    <definedName name="YYYY_LY" localSheetId="0">#REF!</definedName>
    <definedName name="YYYY_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 l="1"/>
  <c r="H70" i="1" l="1"/>
  <c r="G70" i="1"/>
  <c r="F70" i="1"/>
  <c r="E70" i="1"/>
  <c r="D67" i="1"/>
  <c r="G71" i="1"/>
  <c r="F71" i="1"/>
  <c r="H61" i="1"/>
  <c r="G61" i="1"/>
  <c r="F61" i="1"/>
  <c r="H58" i="1"/>
  <c r="F58" i="1"/>
  <c r="E58" i="1"/>
  <c r="H54" i="1"/>
  <c r="E61" i="1"/>
  <c r="D61" i="1"/>
  <c r="H60" i="1"/>
  <c r="G60" i="1"/>
  <c r="F54" i="1"/>
  <c r="E54" i="1"/>
  <c r="D46" i="1"/>
  <c r="F46" i="1"/>
  <c r="H42" i="1"/>
  <c r="H48" i="1"/>
  <c r="G48" i="1"/>
  <c r="F42" i="1"/>
  <c r="E48" i="1"/>
  <c r="D48" i="1"/>
  <c r="AE31" i="1"/>
  <c r="M31" i="1"/>
  <c r="AE30" i="1"/>
  <c r="Y30" i="1"/>
  <c r="M30" i="1"/>
  <c r="K30" i="1"/>
  <c r="Y29" i="1"/>
  <c r="L29" i="1"/>
  <c r="AK28" i="1"/>
  <c r="S28" i="1"/>
  <c r="J28" i="1"/>
  <c r="K17" i="1"/>
  <c r="AI13" i="1"/>
  <c r="R13" i="1"/>
  <c r="R18" i="1" s="1"/>
  <c r="Q13" i="1"/>
  <c r="J13" i="1"/>
  <c r="D13" i="1"/>
  <c r="V13" i="1"/>
  <c r="E13" i="1"/>
  <c r="E18" i="1" s="1"/>
  <c r="AJ13" i="1"/>
  <c r="AH13" i="1"/>
  <c r="AE13" i="1"/>
  <c r="AD13" i="1"/>
  <c r="AC13" i="1"/>
  <c r="Y13" i="1"/>
  <c r="X13" i="1"/>
  <c r="W13" i="1"/>
  <c r="P13" i="1"/>
  <c r="M13" i="1"/>
  <c r="L13" i="1"/>
  <c r="L18" i="1" s="1"/>
  <c r="K13" i="1"/>
  <c r="K18" i="1" s="1"/>
  <c r="K19" i="1" s="1"/>
  <c r="F13" i="1"/>
  <c r="F18" i="1" s="1"/>
  <c r="AK20" i="1"/>
  <c r="AE20" i="1"/>
  <c r="S20" i="1"/>
  <c r="M20" i="1"/>
  <c r="L20" i="1"/>
  <c r="K20" i="1"/>
  <c r="E20" i="1"/>
  <c r="D20" i="1"/>
  <c r="AE17" i="1"/>
  <c r="S17" i="1"/>
  <c r="M9" i="1"/>
  <c r="L17" i="1"/>
  <c r="E17" i="1"/>
  <c r="AK9" i="1"/>
  <c r="AJ9" i="1"/>
  <c r="AI33" i="1"/>
  <c r="AB17" i="1"/>
  <c r="F9" i="1"/>
  <c r="H37" i="1"/>
  <c r="G37" i="1"/>
  <c r="F37" i="1"/>
  <c r="E37" i="1"/>
  <c r="D37" i="1"/>
  <c r="F62" i="1" l="1"/>
  <c r="F50" i="1"/>
  <c r="H62" i="1"/>
  <c r="F15" i="1"/>
  <c r="W33" i="1"/>
  <c r="G33" i="1"/>
  <c r="F17" i="1"/>
  <c r="F19" i="1" s="1"/>
  <c r="E9" i="1"/>
  <c r="E15" i="1" s="1"/>
  <c r="G46" i="1"/>
  <c r="G50" i="1" s="1"/>
  <c r="G17" i="1"/>
  <c r="X17" i="1"/>
  <c r="F20" i="1"/>
  <c r="P31" i="1"/>
  <c r="G42" i="1"/>
  <c r="H46" i="1"/>
  <c r="H67" i="1"/>
  <c r="D70" i="1"/>
  <c r="H17" i="1"/>
  <c r="Y17" i="1"/>
  <c r="X20" i="1"/>
  <c r="S29" i="1"/>
  <c r="AK29" i="1"/>
  <c r="AJ30" i="1"/>
  <c r="F48" i="1"/>
  <c r="K33" i="1"/>
  <c r="H20" i="1"/>
  <c r="Y9" i="1"/>
  <c r="Y15" i="1" s="1"/>
  <c r="F28" i="1"/>
  <c r="S30" i="1"/>
  <c r="AK30" i="1"/>
  <c r="K3" i="1"/>
  <c r="Q3" i="1" s="1"/>
  <c r="W3" i="1" s="1"/>
  <c r="AC3" i="1" s="1"/>
  <c r="AI3" i="1" s="1"/>
  <c r="AC17" i="1"/>
  <c r="J20" i="1"/>
  <c r="S13" i="1"/>
  <c r="S18" i="1" s="1"/>
  <c r="S19" i="1" s="1"/>
  <c r="S21" i="1" s="1"/>
  <c r="AK13" i="1"/>
  <c r="AK18" i="1" s="1"/>
  <c r="AK19" i="1" s="1"/>
  <c r="AK21" i="1" s="1"/>
  <c r="X28" i="1"/>
  <c r="F29" i="1"/>
  <c r="AK31" i="1"/>
  <c r="G54" i="1"/>
  <c r="F67" i="1"/>
  <c r="W17" i="1"/>
  <c r="L3" i="1"/>
  <c r="R3" i="1" s="1"/>
  <c r="X3" i="1" s="1"/>
  <c r="AD3" i="1" s="1"/>
  <c r="AJ3" i="1" s="1"/>
  <c r="AE33" i="1"/>
  <c r="K21" i="1"/>
  <c r="H28" i="1"/>
  <c r="Y28" i="1"/>
  <c r="G29" i="1"/>
  <c r="X29" i="1"/>
  <c r="F30" i="1"/>
  <c r="G49" i="1"/>
  <c r="D60" i="1"/>
  <c r="P17" i="1"/>
  <c r="Y31" i="1"/>
  <c r="R17" i="1"/>
  <c r="R19" i="1" s="1"/>
  <c r="AI20" i="1"/>
  <c r="M28" i="1"/>
  <c r="AE28" i="1"/>
  <c r="G58" i="1"/>
  <c r="D71" i="1"/>
  <c r="AH17" i="1"/>
  <c r="E62" i="1"/>
  <c r="AH20" i="1"/>
  <c r="AK17" i="1"/>
  <c r="R20" i="1"/>
  <c r="AJ20" i="1"/>
  <c r="AB13" i="1"/>
  <c r="AB18" i="1" s="1"/>
  <c r="AB19" i="1" s="1"/>
  <c r="M29" i="1"/>
  <c r="AE29" i="1"/>
  <c r="E46" i="1"/>
  <c r="E71" i="1"/>
  <c r="E21" i="1"/>
  <c r="L19" i="1"/>
  <c r="L21" i="1"/>
  <c r="E19" i="1"/>
  <c r="Q33" i="1"/>
  <c r="Q30" i="1"/>
  <c r="Q9" i="1"/>
  <c r="Q15" i="1" s="1"/>
  <c r="AD31" i="1"/>
  <c r="AD33" i="1"/>
  <c r="AD30" i="1"/>
  <c r="R9" i="1"/>
  <c r="R15" i="1" s="1"/>
  <c r="AD18" i="1"/>
  <c r="D33" i="1"/>
  <c r="D30" i="1"/>
  <c r="D9" i="1"/>
  <c r="D15" i="1" s="1"/>
  <c r="R33" i="1"/>
  <c r="R30" i="1"/>
  <c r="S9" i="1"/>
  <c r="S15" i="1" s="1"/>
  <c r="J18" i="1"/>
  <c r="AH18" i="1"/>
  <c r="H29" i="1"/>
  <c r="G30" i="1"/>
  <c r="V30" i="1"/>
  <c r="Q31" i="1"/>
  <c r="E33" i="1"/>
  <c r="E30" i="1"/>
  <c r="E31" i="1"/>
  <c r="S33" i="1"/>
  <c r="J17" i="1"/>
  <c r="V20" i="1"/>
  <c r="AI18" i="1"/>
  <c r="K28" i="1"/>
  <c r="AC28" i="1"/>
  <c r="AB29" i="1"/>
  <c r="W30" i="1"/>
  <c r="D31" i="1"/>
  <c r="R31" i="1"/>
  <c r="F33" i="1"/>
  <c r="G20" i="1"/>
  <c r="W20" i="1"/>
  <c r="W9" i="1"/>
  <c r="W15" i="1" s="1"/>
  <c r="L28" i="1"/>
  <c r="AD28" i="1"/>
  <c r="K29" i="1"/>
  <c r="AC29" i="1"/>
  <c r="J30" i="1"/>
  <c r="X30" i="1"/>
  <c r="AI31" i="1"/>
  <c r="H50" i="1"/>
  <c r="AH33" i="1"/>
  <c r="AH9" i="1"/>
  <c r="AH15" i="1" s="1"/>
  <c r="AH31" i="1"/>
  <c r="AH29" i="1"/>
  <c r="P18" i="1"/>
  <c r="P19" i="1" s="1"/>
  <c r="AJ33" i="1"/>
  <c r="AJ31" i="1"/>
  <c r="Y20" i="1"/>
  <c r="AI28" i="1"/>
  <c r="W31" i="1"/>
  <c r="AK33" i="1"/>
  <c r="L33" i="1"/>
  <c r="L30" i="1"/>
  <c r="Y33" i="1"/>
  <c r="AC20" i="1"/>
  <c r="L9" i="1"/>
  <c r="AD9" i="1"/>
  <c r="AD15" i="1" s="1"/>
  <c r="H13" i="1"/>
  <c r="W18" i="1"/>
  <c r="W19" i="1" s="1"/>
  <c r="M17" i="1"/>
  <c r="D28" i="1"/>
  <c r="R29" i="1"/>
  <c r="AJ29" i="1"/>
  <c r="P30" i="1"/>
  <c r="K31" i="1"/>
  <c r="M18" i="1"/>
  <c r="M15" i="1"/>
  <c r="X9" i="1"/>
  <c r="D17" i="1"/>
  <c r="AD29" i="1"/>
  <c r="V33" i="1"/>
  <c r="V9" i="1"/>
  <c r="V31" i="1"/>
  <c r="V29" i="1"/>
  <c r="AD17" i="1"/>
  <c r="AE18" i="1"/>
  <c r="AE19" i="1" s="1"/>
  <c r="AE21" i="1" s="1"/>
  <c r="Q28" i="1"/>
  <c r="X33" i="1"/>
  <c r="X31" i="1"/>
  <c r="Q17" i="1"/>
  <c r="K9" i="1"/>
  <c r="K15" i="1" s="1"/>
  <c r="G13" i="1"/>
  <c r="V18" i="1"/>
  <c r="V15" i="1"/>
  <c r="L15" i="1"/>
  <c r="R28" i="1"/>
  <c r="AJ28" i="1"/>
  <c r="Q29" i="1"/>
  <c r="AI29" i="1"/>
  <c r="M3" i="1"/>
  <c r="S3" i="1" s="1"/>
  <c r="Y3" i="1" s="1"/>
  <c r="AE3" i="1" s="1"/>
  <c r="AK3" i="1" s="1"/>
  <c r="M33" i="1"/>
  <c r="AI17" i="1"/>
  <c r="AD20" i="1"/>
  <c r="AE9" i="1"/>
  <c r="AE15" i="1" s="1"/>
  <c r="E28" i="1"/>
  <c r="V28" i="1"/>
  <c r="D29" i="1"/>
  <c r="L31" i="1"/>
  <c r="H33" i="1"/>
  <c r="H30" i="1"/>
  <c r="H9" i="1"/>
  <c r="H31" i="1"/>
  <c r="G31" i="1"/>
  <c r="J3" i="1"/>
  <c r="P3" i="1" s="1"/>
  <c r="V3" i="1" s="1"/>
  <c r="AB3" i="1" s="1"/>
  <c r="AH3" i="1" s="1"/>
  <c r="J33" i="1"/>
  <c r="J9" i="1"/>
  <c r="J15" i="1" s="1"/>
  <c r="J31" i="1"/>
  <c r="J29" i="1"/>
  <c r="G9" i="1"/>
  <c r="N3" i="1"/>
  <c r="AB20" i="1"/>
  <c r="AB33" i="1"/>
  <c r="AB30" i="1"/>
  <c r="AB28" i="1"/>
  <c r="AB9" i="1"/>
  <c r="AJ17" i="1"/>
  <c r="P20" i="1"/>
  <c r="Y18" i="1"/>
  <c r="W28" i="1"/>
  <c r="E29" i="1"/>
  <c r="AH30" i="1"/>
  <c r="AB31" i="1"/>
  <c r="D18" i="1"/>
  <c r="Q18" i="1"/>
  <c r="AH28" i="1"/>
  <c r="P29" i="1"/>
  <c r="P33" i="1"/>
  <c r="P28" i="1"/>
  <c r="P9" i="1"/>
  <c r="P15" i="1" s="1"/>
  <c r="AC33" i="1"/>
  <c r="AC30" i="1"/>
  <c r="AC9" i="1"/>
  <c r="V17" i="1"/>
  <c r="Q20" i="1"/>
  <c r="AI9" i="1"/>
  <c r="AI15" i="1" s="1"/>
  <c r="X18" i="1"/>
  <c r="X15" i="1"/>
  <c r="AJ18" i="1"/>
  <c r="AJ15" i="1"/>
  <c r="AC18" i="1"/>
  <c r="AC15" i="1"/>
  <c r="G28" i="1"/>
  <c r="W29" i="1"/>
  <c r="AI30" i="1"/>
  <c r="AC31" i="1"/>
  <c r="S31" i="1"/>
  <c r="D58" i="1"/>
  <c r="F31" i="1"/>
  <c r="H71" i="1"/>
  <c r="D42" i="1"/>
  <c r="D50" i="1" s="1"/>
  <c r="E42" i="1"/>
  <c r="E49" i="1"/>
  <c r="H49" i="1"/>
  <c r="E60" i="1"/>
  <c r="F60" i="1"/>
  <c r="E67" i="1"/>
  <c r="D54" i="1"/>
  <c r="F21" i="1" l="1"/>
  <c r="AC19" i="1"/>
  <c r="Y19" i="1"/>
  <c r="R21" i="1"/>
  <c r="AB21" i="1"/>
  <c r="G62" i="1"/>
  <c r="J19" i="1"/>
  <c r="J21" i="1" s="1"/>
  <c r="E50" i="1"/>
  <c r="AJ19" i="1"/>
  <c r="AJ21" i="1" s="1"/>
  <c r="X19" i="1"/>
  <c r="X21" i="1" s="1"/>
  <c r="AB15" i="1"/>
  <c r="AK15" i="1"/>
  <c r="AH19" i="1"/>
  <c r="AH21" i="1" s="1"/>
  <c r="T3" i="1"/>
  <c r="Y21" i="1"/>
  <c r="H18" i="1"/>
  <c r="H19" i="1" s="1"/>
  <c r="H21" i="1" s="1"/>
  <c r="H15" i="1"/>
  <c r="AD19" i="1"/>
  <c r="AD21" i="1" s="1"/>
  <c r="W21" i="1"/>
  <c r="AC21" i="1"/>
  <c r="P21" i="1"/>
  <c r="G18" i="1"/>
  <c r="G19" i="1" s="1"/>
  <c r="G21" i="1" s="1"/>
  <c r="G15" i="1"/>
  <c r="V19" i="1"/>
  <c r="V21" i="1" s="1"/>
  <c r="AI19" i="1"/>
  <c r="AI21" i="1" s="1"/>
  <c r="Q19" i="1"/>
  <c r="Q21" i="1" s="1"/>
  <c r="D19" i="1"/>
  <c r="D21" i="1" s="1"/>
  <c r="D62" i="1"/>
  <c r="M19" i="1"/>
  <c r="M21" i="1" s="1"/>
  <c r="Z3" i="1" l="1"/>
  <c r="N29" i="1"/>
  <c r="N31" i="1"/>
  <c r="N30" i="1"/>
  <c r="N17" i="1" l="1"/>
  <c r="N33" i="1"/>
  <c r="N20" i="1"/>
  <c r="N28" i="1"/>
  <c r="T17" i="1"/>
  <c r="T30" i="1"/>
  <c r="T33" i="1"/>
  <c r="N18" i="1"/>
  <c r="N19" i="1" s="1"/>
  <c r="N15" i="1"/>
  <c r="AF3" i="1"/>
  <c r="N21" i="1" l="1"/>
  <c r="T31" i="1"/>
  <c r="Z29" i="1"/>
  <c r="Z17" i="1"/>
  <c r="T29" i="1"/>
  <c r="AL3" i="1"/>
  <c r="T28" i="1"/>
  <c r="T18" i="1"/>
  <c r="T19" i="1" s="1"/>
  <c r="T15" i="1"/>
  <c r="T20" i="1"/>
  <c r="Z33" i="1" l="1"/>
  <c r="Z31" i="1"/>
  <c r="Z18" i="1"/>
  <c r="Z15" i="1"/>
  <c r="T21" i="1"/>
  <c r="Z20" i="1"/>
  <c r="Z19" i="1"/>
  <c r="AL29" i="1"/>
  <c r="AL30" i="1"/>
  <c r="AL31" i="1"/>
  <c r="AL20" i="1"/>
  <c r="AF29" i="1"/>
  <c r="AF30" i="1"/>
  <c r="AF33" i="1"/>
  <c r="Z30" i="1"/>
  <c r="Z28" i="1"/>
  <c r="AF20" i="1" l="1"/>
  <c r="AF17" i="1"/>
  <c r="AF31" i="1"/>
  <c r="AL28" i="1"/>
  <c r="AL18" i="1"/>
  <c r="AL15" i="1"/>
  <c r="AF28" i="1"/>
  <c r="AL17" i="1"/>
  <c r="Z21" i="1"/>
  <c r="AF15" i="1"/>
  <c r="AF18" i="1"/>
  <c r="AL33" i="1"/>
  <c r="AL19" i="1" l="1"/>
  <c r="AL21" i="1" s="1"/>
  <c r="AF19" i="1"/>
  <c r="AF21" i="1" s="1"/>
</calcChain>
</file>

<file path=xl/sharedStrings.xml><?xml version="1.0" encoding="utf-8"?>
<sst xmlns="http://schemas.openxmlformats.org/spreadsheetml/2006/main" count="157" uniqueCount="105">
  <si>
    <t>Protector Forsikring ASA</t>
  </si>
  <si>
    <t>UK</t>
  </si>
  <si>
    <t>Sweden</t>
  </si>
  <si>
    <t>Norway</t>
  </si>
  <si>
    <t>Denmark</t>
  </si>
  <si>
    <t>France</t>
  </si>
  <si>
    <t>Gross written premium</t>
  </si>
  <si>
    <t>NOKm</t>
  </si>
  <si>
    <t>Insurance revenue</t>
  </si>
  <si>
    <t>Insurance claims expenses</t>
  </si>
  <si>
    <t>Insurance operating expenses</t>
  </si>
  <si>
    <t>Insurance service result before reinsurance contracts held</t>
  </si>
  <si>
    <t>Reinsurance premium</t>
  </si>
  <si>
    <t>Amounts recovered from reinsurance</t>
  </si>
  <si>
    <t>Net result from reinsurance contracts held</t>
  </si>
  <si>
    <t>Insurance service result</t>
  </si>
  <si>
    <t xml:space="preserve">Loss ratio, gross </t>
  </si>
  <si>
    <t>%</t>
  </si>
  <si>
    <t xml:space="preserve">Net reinsurance ratio </t>
  </si>
  <si>
    <t xml:space="preserve">Loss ratio, net of reinsurance </t>
  </si>
  <si>
    <t xml:space="preserve">Cost ratio </t>
  </si>
  <si>
    <t xml:space="preserve">Combined ratio </t>
  </si>
  <si>
    <t>Large losses, net of reinsurance</t>
  </si>
  <si>
    <t>Run-off gains/losses, net of reinsurance</t>
  </si>
  <si>
    <t>Change in risk adjustment, net of reinsurance</t>
  </si>
  <si>
    <t>Discounting effect, net of reinsurance</t>
  </si>
  <si>
    <t xml:space="preserve">Large losses, net of reinsurance </t>
  </si>
  <si>
    <t xml:space="preserve">Run-off gains/losses, net of reinsurance </t>
  </si>
  <si>
    <t xml:space="preserve">Retention rate </t>
  </si>
  <si>
    <t>(1) Finland has been included in segment Sweden from Q1 2024 and comparative figures have been restated accordingly.</t>
  </si>
  <si>
    <t xml:space="preserve">Return on assets under management </t>
  </si>
  <si>
    <t>Total net income from investments</t>
  </si>
  <si>
    <t>Total net income from investments, discontinued business</t>
  </si>
  <si>
    <t>Total return on assets under management</t>
  </si>
  <si>
    <t>Average investments</t>
  </si>
  <si>
    <t>Average investments, discontinued business</t>
  </si>
  <si>
    <t>Total average assets under management</t>
  </si>
  <si>
    <t>Return on investments</t>
  </si>
  <si>
    <t>Return investments, discontinued business</t>
  </si>
  <si>
    <t>Total net income from shares</t>
  </si>
  <si>
    <t>Total net income from interests</t>
  </si>
  <si>
    <t>Average investments shares</t>
  </si>
  <si>
    <t>Average investments interests</t>
  </si>
  <si>
    <t>Return on investments, shares</t>
  </si>
  <si>
    <t>Return investments, interests</t>
  </si>
  <si>
    <t xml:space="preserve">Return on equity, annualised </t>
  </si>
  <si>
    <t>Profit for the period</t>
  </si>
  <si>
    <t>Average shareholder equity</t>
  </si>
  <si>
    <t>Return on equity, annualised</t>
  </si>
  <si>
    <t>Equity</t>
  </si>
  <si>
    <t xml:space="preserve">Equity per share </t>
  </si>
  <si>
    <t>NOK</t>
  </si>
  <si>
    <t xml:space="preserve">Earnings per share in the period, basic and diluted </t>
  </si>
  <si>
    <t>Issued shares (excl. own shares), at the end of the period</t>
  </si>
  <si>
    <t>No.</t>
  </si>
  <si>
    <t>Average shares (excl. own shares) in the period</t>
  </si>
  <si>
    <t>Q3 2025</t>
  </si>
  <si>
    <t>Q3 2024</t>
  </si>
  <si>
    <t>Q1-Q3 2025</t>
  </si>
  <si>
    <t>Q1-Q3 2024</t>
  </si>
  <si>
    <t>FY 2024</t>
  </si>
  <si>
    <t>Alternative  performance measures (APM) and glossary</t>
  </si>
  <si>
    <t xml:space="preserve">Protector Forsikring provides alternative performance measures (APMs) in the financial reports, in addition to the financial figures prepared in accordance with the Financial Statement Regulation for Non-life Insurance Companies (Forskrift om årsregnskap for skadeforsikringsselskaper) and IFRS. The measures are not defined in the regulations and are not necessarily directly comparable to other companies' performance measures. The APMs are not intended to be a substitute for, or superior to, any of the regulations measures of performance, but have been included to provide insight into Protector's performance and represent important measures for how management governs the company and its business activities. </t>
  </si>
  <si>
    <t>Key figures that are regulated by the Financial Statement Regulation for Non-life insurance companies  or other legislation, as well as non-financial information, are not regarded as APMs. Protector's APMs are presented in the quarterly report and presentation. All APMs are presented with comparable figures for earlier periods. The APMs have generally been used consistently over time, but some changes has been made due to the implementation of IFRS.</t>
  </si>
  <si>
    <t>Specification of financial figures is not considered to be APMs, but is used to provide the reader with an additional specification to better understand the financial figures. The same applies to numbers necessary to reconcile totals.</t>
  </si>
  <si>
    <t>Gross premiums written</t>
  </si>
  <si>
    <t>This measure provides relevant information on expected future earned premiums , as it comprises total revenue generated through sale of insurance products, regardless of the payment plan.</t>
  </si>
  <si>
    <r>
      <t>Calculated as: earned premiums from general insurance</t>
    </r>
    <r>
      <rPr>
        <sz val="11"/>
        <color rgb="FFFF0000"/>
        <rFont val="Calibri"/>
        <family val="2"/>
        <scheme val="minor"/>
      </rPr>
      <t>,</t>
    </r>
    <r>
      <rPr>
        <sz val="11"/>
        <rFont val="Calibri"/>
        <family val="2"/>
        <scheme val="minor"/>
      </rPr>
      <t xml:space="preserve"> adjusted for ceded reinsurance premiums and change in provision for unearned premiums.</t>
    </r>
  </si>
  <si>
    <t>Written premiums changes in local currency (growth in local currencies)</t>
  </si>
  <si>
    <t>This measure is relevant for understanding the development in written premium excluding currency effects.</t>
  </si>
  <si>
    <t>Written premiums changes in per cent in local currency is calculated as the difference in written premiums in the reporting period minus written premiums in the comperable period last year, divided by written premiums in the last years period when written premiums in the reported period is calculated with the same exchange rate as the last years period.</t>
  </si>
  <si>
    <t>Run-off gains/(losses), net of reinsurance</t>
  </si>
  <si>
    <t>This measure is used to show release of excess/insufficient claims reserves (IBNR and case reserves), net of ceded business and increase the understanding of underlying performance for the period. Run-off gains/losses are defined as changes in estimates from earlier accounting years. The figures are undiscounted.</t>
  </si>
  <si>
    <t>Large losses, net of reinsurance (quarter)</t>
  </si>
  <si>
    <t>On quarterly basis this measure is used to provide information on claims which occur on a less frequent basis. This measure increases understanding of underlying performance. A claim event is categorized as a large loss when it results in an loss greater than 10 MNOK for our own account (FOA) within a given quarter. This definition operates on a per-quarter basis, meaning each quarter is considered independently of the others. The figures are undiscounted.</t>
  </si>
  <si>
    <t>Large losses, net of reinsurance (YTD)</t>
  </si>
  <si>
    <t>On year-to-date bases the cumulative large loss definition applies absolute changes of &gt;10 MNOK evaluated over a cumulated time period within a fiscal year instead of on a per-quarter basis. This means a loss that was not large enough to meet the quarterly criteria may still be defined as a large loss for the H1, YTD pr. Q3 or FY time periods - if the cumulative changes across quarters surpass the 10 MNOK threshold. The figures are undiscounted.</t>
  </si>
  <si>
    <t>Loss ratio (gross)</t>
  </si>
  <si>
    <t>This measure is used for measuring the claims expenses relative to insurance revenue and is a key financial target for the Company</t>
  </si>
  <si>
    <t>Calculated as: Insurance claims expenses / insurance revenue</t>
  </si>
  <si>
    <t>Net reinsurance ratio</t>
  </si>
  <si>
    <t>This measure is used for measuring the reinsurance result and is a key financial target for the Company.</t>
  </si>
  <si>
    <t>Calculated as: Net result from reinsurance contracts held / Insurance revenue</t>
  </si>
  <si>
    <t>Loss ratio, net of reinsurance</t>
  </si>
  <si>
    <t>This measure is used for measuring the claims expenses net of reinsurance relative to insurance revenue and is a key financial target for the Company</t>
  </si>
  <si>
    <t>Calculated as: (Insurance claims expenses + Net result from reinsurance contracts held) / Insurance revenue</t>
  </si>
  <si>
    <t xml:space="preserve">This measure is used for measuring the share of operating expenses relative to insurance revenue and is a key financial target. </t>
  </si>
  <si>
    <t>Calculated as: Insurance operating expenses / Insurance revenue</t>
  </si>
  <si>
    <t>Combined ratio</t>
  </si>
  <si>
    <t>This measure is used for measuring underwriting profitability and is a key financial target for the Company. A combined ratio of below 100 per cent indicates that the insurance service result is positive, whereas a ratio of above 100 per cent indicates a negative insurance service result</t>
  </si>
  <si>
    <t>Calculated as: Loss ratio, net + Cost ratio</t>
  </si>
  <si>
    <t>Retention rate</t>
  </si>
  <si>
    <t xml:space="preserve">This ratio provides relevant information for assessment of the share of earned premiums withheld by the company. </t>
  </si>
  <si>
    <t>Calculated as: (Insurance revenue + Reinsurance premium) / Insurance revenue</t>
  </si>
  <si>
    <t>Return on assets under management</t>
  </si>
  <si>
    <t>This measure provides relevant information for assessment of performance on total financial assets in the investment portfolio. The figure is expressed as a percentage.</t>
  </si>
  <si>
    <t xml:space="preserve">Calculated as: Net income from financial assets, divided by average financial assets </t>
  </si>
  <si>
    <t>Return on equity, annualised (ROE)</t>
  </si>
  <si>
    <t xml:space="preserve">This measure provides relevant information for assessment of performance by combining measures on profitability and capital efficiency. ROE is one of the key financial targets for the company. </t>
  </si>
  <si>
    <t xml:space="preserve">Calulated as: Profit or loss / Average total equity </t>
  </si>
  <si>
    <r>
      <rPr>
        <b/>
        <sz val="11"/>
        <color theme="1"/>
        <rFont val="Calibri"/>
        <family val="2"/>
        <scheme val="minor"/>
      </rPr>
      <t>Earnings per share from continuing and discontinued operations, basic and diluted</t>
    </r>
    <r>
      <rPr>
        <sz val="11"/>
        <color theme="1"/>
        <rFont val="Calibri"/>
        <family val="2"/>
        <scheme val="minor"/>
      </rPr>
      <t xml:space="preserve"> = the shareholders’ share of the profit
or loss from continuing and discontinued operations in the period/average number of outstanding shares in the period</t>
    </r>
  </si>
  <si>
    <t>Equity per share</t>
  </si>
  <si>
    <t>Calculated as: Equity at the end of the period / Number of shares at the end of the period</t>
  </si>
  <si>
    <t>Solvency ratio</t>
  </si>
  <si>
    <t xml:space="preserve">Ratio between own funds and capital requirement.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</si>
</sst>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_);_(* \(#,##0.0\);_(* &quot;-&quot;??_);_(@_)"/>
    <numFmt numFmtId="165" formatCode="_(* #,##0.00_);_(* \(#,##0.00\);_(* &quot;-&quot;??_);_(@_)"/>
    <numFmt numFmtId="166" formatCode="_(* #,##0_);_(* \(#,##0\);_(* &quot;-&quot;??_);_(@_)"/>
    <numFmt numFmtId="167" formatCode="0.0\ %"/>
    <numFmt numFmtId="168" formatCode="_ * #,##0.0_ ;_ * \-#,##0.0_ ;_ * &quot;-&quot;??_ ;_ @_ "/>
    <numFmt numFmtId="169" formatCode="_ * #,##0.00_ ;_ * \-#,##0.00_ ;_ * &quot;-&quot;??_ ;_ @_ "/>
    <numFmt numFmtId="170" formatCode="_ * #,##0_ ;_ * \-#,##0_ ;_ * &quot;-&quot;??_ ;_ @_ "/>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24"/>
      <name val="Calibri"/>
      <family val="2"/>
      <scheme val="minor"/>
    </font>
    <font>
      <b/>
      <sz val="14"/>
      <name val="Calibri"/>
      <family val="2"/>
      <scheme val="minor"/>
    </font>
    <font>
      <b/>
      <sz val="24"/>
      <color theme="1"/>
      <name val="Calibri"/>
      <family val="2"/>
      <scheme val="minor"/>
    </font>
    <font>
      <sz val="10"/>
      <color theme="1"/>
      <name val="Calibri"/>
      <family val="2"/>
      <scheme val="minor"/>
    </font>
    <font>
      <b/>
      <sz val="10"/>
      <name val="Calibri"/>
      <family val="2"/>
      <scheme val="minor"/>
    </font>
    <font>
      <sz val="11"/>
      <name val="Calibri"/>
      <family val="2"/>
      <scheme val="minor"/>
    </font>
    <font>
      <b/>
      <sz val="10"/>
      <color theme="1"/>
      <name val="Calibri"/>
      <family val="2"/>
      <scheme val="minor"/>
    </font>
    <font>
      <sz val="10"/>
      <color rgb="FF000000"/>
      <name val="Calibri"/>
      <family val="2"/>
      <scheme val="minor"/>
    </font>
    <font>
      <sz val="10"/>
      <name val="Arial"/>
      <family val="2"/>
    </font>
    <font>
      <b/>
      <sz val="9"/>
      <color theme="1"/>
      <name val="Calibri"/>
      <family val="2"/>
      <scheme val="minor"/>
    </font>
    <font>
      <sz val="8"/>
      <color theme="1"/>
      <name val="Calibri"/>
      <family val="2"/>
      <scheme val="minor"/>
    </font>
    <font>
      <sz val="9"/>
      <color theme="1"/>
      <name val="Calibri"/>
      <family val="2"/>
      <scheme val="minor"/>
    </font>
    <font>
      <sz val="10"/>
      <name val="Calibri"/>
      <family val="2"/>
      <scheme val="minor"/>
    </font>
    <font>
      <sz val="9"/>
      <name val="Calibri"/>
      <family val="2"/>
    </font>
    <font>
      <sz val="9"/>
      <color theme="1"/>
      <name val="Calibri"/>
      <family val="2"/>
    </font>
    <font>
      <b/>
      <sz val="20"/>
      <color theme="0"/>
      <name val="Calibri"/>
      <family val="2"/>
      <scheme val="minor"/>
    </font>
    <font>
      <sz val="14"/>
      <color theme="1"/>
      <name val="Calibri"/>
      <family val="2"/>
      <scheme val="minor"/>
    </font>
    <font>
      <sz val="12"/>
      <color rgb="FF777777"/>
      <name val="Arial"/>
      <family val="2"/>
    </font>
    <font>
      <sz val="11"/>
      <color rgb="FFFF000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
      <patternFill patternType="solid">
        <fgColor rgb="FF2B3C46"/>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cellStyleXfs>
  <cellXfs count="90">
    <xf numFmtId="0" fontId="0" fillId="0" borderId="0" xfId="0"/>
    <xf numFmtId="0" fontId="0" fillId="2" borderId="0" xfId="0" applyFill="1"/>
    <xf numFmtId="0" fontId="3" fillId="2" borderId="0" xfId="0" applyFont="1" applyFill="1"/>
    <xf numFmtId="0" fontId="4" fillId="2" borderId="0" xfId="0" applyFont="1" applyFill="1"/>
    <xf numFmtId="164" fontId="5" fillId="2" borderId="0" xfId="0" applyNumberFormat="1" applyFont="1" applyFill="1" applyAlignment="1">
      <alignment horizontal="left" vertical="center"/>
    </xf>
    <xf numFmtId="0" fontId="6" fillId="2" borderId="0" xfId="0" applyFont="1" applyFill="1"/>
    <xf numFmtId="0" fontId="5" fillId="2" borderId="0" xfId="0" applyFont="1" applyFill="1" applyAlignment="1">
      <alignment horizontal="left" vertical="center"/>
    </xf>
    <xf numFmtId="164" fontId="7" fillId="2" borderId="2" xfId="0" applyNumberFormat="1" applyFont="1" applyFill="1" applyBorder="1" applyAlignment="1">
      <alignment horizontal="center"/>
    </xf>
    <xf numFmtId="164" fontId="7" fillId="3" borderId="2" xfId="0" applyNumberFormat="1" applyFont="1" applyFill="1" applyBorder="1" applyAlignment="1">
      <alignment horizontal="right" wrapText="1"/>
    </xf>
    <xf numFmtId="164" fontId="7" fillId="2" borderId="2" xfId="0" applyNumberFormat="1" applyFont="1" applyFill="1" applyBorder="1" applyAlignment="1">
      <alignment horizontal="right" wrapText="1"/>
    </xf>
    <xf numFmtId="0" fontId="8" fillId="2" borderId="0" xfId="0" applyFont="1" applyFill="1"/>
    <xf numFmtId="166" fontId="6" fillId="3" borderId="0" xfId="1" applyNumberFormat="1" applyFont="1" applyFill="1"/>
    <xf numFmtId="166" fontId="6" fillId="2" borderId="0" xfId="1" applyNumberFormat="1" applyFont="1" applyFill="1"/>
    <xf numFmtId="166" fontId="6" fillId="2" borderId="0" xfId="0" applyNumberFormat="1" applyFont="1" applyFill="1"/>
    <xf numFmtId="164" fontId="6" fillId="2" borderId="0" xfId="1" applyNumberFormat="1" applyFont="1" applyFill="1"/>
    <xf numFmtId="164" fontId="6" fillId="2" borderId="0" xfId="0" applyNumberFormat="1" applyFont="1" applyFill="1"/>
    <xf numFmtId="0" fontId="2" fillId="2" borderId="0" xfId="0" applyFont="1" applyFill="1"/>
    <xf numFmtId="166" fontId="9" fillId="2" borderId="0" xfId="0" applyNumberFormat="1" applyFont="1" applyFill="1"/>
    <xf numFmtId="164" fontId="9" fillId="2" borderId="0" xfId="0" applyNumberFormat="1" applyFont="1" applyFill="1"/>
    <xf numFmtId="0" fontId="10" fillId="4" borderId="1" xfId="0" applyFont="1" applyFill="1" applyBorder="1"/>
    <xf numFmtId="0" fontId="6" fillId="2" borderId="1" xfId="0" applyFont="1" applyFill="1" applyBorder="1"/>
    <xf numFmtId="166" fontId="6" fillId="3" borderId="1" xfId="1" applyNumberFormat="1" applyFont="1" applyFill="1" applyBorder="1"/>
    <xf numFmtId="166" fontId="6" fillId="2" borderId="1" xfId="1" applyNumberFormat="1" applyFont="1" applyFill="1" applyBorder="1"/>
    <xf numFmtId="166" fontId="9" fillId="3" borderId="0" xfId="1" applyNumberFormat="1" applyFont="1" applyFill="1" applyBorder="1"/>
    <xf numFmtId="166" fontId="9" fillId="2" borderId="0" xfId="1" applyNumberFormat="1" applyFont="1" applyFill="1" applyBorder="1"/>
    <xf numFmtId="0" fontId="9" fillId="2" borderId="1" xfId="0" applyFont="1" applyFill="1" applyBorder="1"/>
    <xf numFmtId="166" fontId="9" fillId="3" borderId="1" xfId="3" applyNumberFormat="1" applyFont="1" applyFill="1" applyBorder="1"/>
    <xf numFmtId="166" fontId="9" fillId="2" borderId="1" xfId="3" applyNumberFormat="1" applyFont="1" applyFill="1" applyBorder="1"/>
    <xf numFmtId="0" fontId="9" fillId="2" borderId="0" xfId="0" applyFont="1" applyFill="1"/>
    <xf numFmtId="164" fontId="9" fillId="3" borderId="0" xfId="3" applyNumberFormat="1" applyFont="1" applyFill="1" applyBorder="1"/>
    <xf numFmtId="164" fontId="9" fillId="2" borderId="0" xfId="3" applyNumberFormat="1" applyFont="1" applyFill="1" applyBorder="1"/>
    <xf numFmtId="167" fontId="6" fillId="3" borderId="0" xfId="2" applyNumberFormat="1" applyFont="1" applyFill="1" applyBorder="1"/>
    <xf numFmtId="167" fontId="6" fillId="2" borderId="0" xfId="2" applyNumberFormat="1" applyFont="1" applyFill="1" applyBorder="1"/>
    <xf numFmtId="167" fontId="9" fillId="3" borderId="0" xfId="2" applyNumberFormat="1" applyFont="1" applyFill="1" applyBorder="1"/>
    <xf numFmtId="167" fontId="9" fillId="2" borderId="0" xfId="2" applyNumberFormat="1" applyFont="1" applyFill="1" applyBorder="1"/>
    <xf numFmtId="166" fontId="9" fillId="3" borderId="0" xfId="3" applyNumberFormat="1" applyFont="1" applyFill="1" applyBorder="1"/>
    <xf numFmtId="166" fontId="9" fillId="2" borderId="0" xfId="3" applyNumberFormat="1" applyFont="1" applyFill="1" applyBorder="1"/>
    <xf numFmtId="164" fontId="6" fillId="3" borderId="0" xfId="1" applyNumberFormat="1" applyFont="1" applyFill="1"/>
    <xf numFmtId="167" fontId="6" fillId="3" borderId="0" xfId="2" applyNumberFormat="1" applyFont="1" applyFill="1"/>
    <xf numFmtId="167" fontId="6" fillId="2" borderId="0" xfId="2" applyNumberFormat="1" applyFont="1" applyFill="1"/>
    <xf numFmtId="0" fontId="12" fillId="2" borderId="0" xfId="0" applyFont="1" applyFill="1"/>
    <xf numFmtId="164" fontId="12" fillId="2" borderId="0" xfId="3" applyNumberFormat="1" applyFont="1" applyFill="1" applyBorder="1"/>
    <xf numFmtId="0" fontId="13" fillId="2" borderId="0" xfId="0" applyFont="1" applyFill="1"/>
    <xf numFmtId="0" fontId="14" fillId="2" borderId="0" xfId="0" applyFont="1" applyFill="1"/>
    <xf numFmtId="167" fontId="14" fillId="3" borderId="0" xfId="2" applyNumberFormat="1" applyFont="1" applyFill="1" applyBorder="1"/>
    <xf numFmtId="167" fontId="14" fillId="2" borderId="0" xfId="2" applyNumberFormat="1" applyFont="1" applyFill="1" applyBorder="1"/>
    <xf numFmtId="0" fontId="7" fillId="2" borderId="0" xfId="0" applyFont="1" applyFill="1"/>
    <xf numFmtId="0" fontId="6" fillId="3" borderId="0" xfId="0" applyFont="1" applyFill="1"/>
    <xf numFmtId="166" fontId="6" fillId="3" borderId="0" xfId="3" applyNumberFormat="1" applyFont="1" applyFill="1"/>
    <xf numFmtId="166" fontId="6" fillId="2" borderId="0" xfId="3" applyNumberFormat="1" applyFont="1" applyFill="1"/>
    <xf numFmtId="0" fontId="6" fillId="2" borderId="3" xfId="0" applyFont="1" applyFill="1" applyBorder="1"/>
    <xf numFmtId="164" fontId="6" fillId="3" borderId="3" xfId="3" applyNumberFormat="1" applyFont="1" applyFill="1" applyBorder="1"/>
    <xf numFmtId="164" fontId="6" fillId="2" borderId="3" xfId="3" applyNumberFormat="1" applyFont="1" applyFill="1" applyBorder="1"/>
    <xf numFmtId="166" fontId="6" fillId="2" borderId="0" xfId="3" applyNumberFormat="1" applyFont="1" applyFill="1" applyBorder="1"/>
    <xf numFmtId="166" fontId="6" fillId="3" borderId="0" xfId="3" applyNumberFormat="1" applyFont="1" applyFill="1" applyBorder="1"/>
    <xf numFmtId="164" fontId="0" fillId="2" borderId="0" xfId="0" applyNumberFormat="1" applyFill="1"/>
    <xf numFmtId="164" fontId="6" fillId="3" borderId="0" xfId="3" applyNumberFormat="1" applyFont="1" applyFill="1" applyBorder="1"/>
    <xf numFmtId="164" fontId="6" fillId="2" borderId="0" xfId="3" applyNumberFormat="1" applyFont="1" applyFill="1" applyBorder="1"/>
    <xf numFmtId="167" fontId="9" fillId="3" borderId="1" xfId="2" applyNumberFormat="1" applyFont="1" applyFill="1" applyBorder="1"/>
    <xf numFmtId="167" fontId="9" fillId="2" borderId="1" xfId="2" applyNumberFormat="1" applyFont="1" applyFill="1" applyBorder="1"/>
    <xf numFmtId="0" fontId="15" fillId="2" borderId="0" xfId="0" applyFont="1" applyFill="1"/>
    <xf numFmtId="166" fontId="6" fillId="3" borderId="0" xfId="4" applyNumberFormat="1" applyFont="1" applyFill="1"/>
    <xf numFmtId="166" fontId="6" fillId="2" borderId="0" xfId="4" applyNumberFormat="1" applyFont="1" applyFill="1"/>
    <xf numFmtId="167" fontId="0" fillId="2" borderId="0" xfId="2" applyNumberFormat="1" applyFont="1" applyFill="1"/>
    <xf numFmtId="167" fontId="6" fillId="3" borderId="2" xfId="2" applyNumberFormat="1" applyFont="1" applyFill="1" applyBorder="1"/>
    <xf numFmtId="167" fontId="6" fillId="2" borderId="2" xfId="2" applyNumberFormat="1" applyFont="1" applyFill="1" applyBorder="1"/>
    <xf numFmtId="166" fontId="6" fillId="3" borderId="0" xfId="0" applyNumberFormat="1" applyFont="1" applyFill="1"/>
    <xf numFmtId="0" fontId="2" fillId="2" borderId="1" xfId="0" applyFont="1" applyFill="1" applyBorder="1"/>
    <xf numFmtId="167" fontId="2" fillId="3" borderId="1" xfId="2" applyNumberFormat="1" applyFont="1" applyFill="1" applyBorder="1"/>
    <xf numFmtId="167" fontId="2" fillId="2" borderId="1" xfId="2" applyNumberFormat="1" applyFont="1" applyFill="1" applyBorder="1"/>
    <xf numFmtId="167" fontId="2" fillId="2" borderId="1" xfId="5" applyNumberFormat="1" applyFont="1" applyFill="1" applyBorder="1"/>
    <xf numFmtId="168" fontId="6" fillId="3" borderId="0" xfId="3" applyNumberFormat="1" applyFont="1" applyFill="1"/>
    <xf numFmtId="168" fontId="6" fillId="2" borderId="0" xfId="3" applyNumberFormat="1" applyFont="1" applyFill="1"/>
    <xf numFmtId="164" fontId="6" fillId="2" borderId="0" xfId="3" applyNumberFormat="1" applyFont="1" applyFill="1"/>
    <xf numFmtId="164" fontId="6" fillId="3" borderId="0" xfId="3" applyNumberFormat="1" applyFont="1" applyFill="1"/>
    <xf numFmtId="170" fontId="6" fillId="3" borderId="0" xfId="6" applyNumberFormat="1" applyFont="1" applyFill="1" applyBorder="1"/>
    <xf numFmtId="170" fontId="6" fillId="2" borderId="0" xfId="6" applyNumberFormat="1" applyFont="1" applyFill="1" applyBorder="1"/>
    <xf numFmtId="0" fontId="16" fillId="2" borderId="0" xfId="0" applyFont="1" applyFill="1" applyAlignment="1">
      <alignment horizontal="left"/>
    </xf>
    <xf numFmtId="0" fontId="17" fillId="2" borderId="0" xfId="0" applyFont="1" applyFill="1"/>
    <xf numFmtId="0" fontId="17" fillId="2" borderId="0" xfId="0" applyFont="1" applyFill="1" applyAlignment="1">
      <alignment horizontal="left" vertical="top" wrapText="1"/>
    </xf>
    <xf numFmtId="0" fontId="17" fillId="2" borderId="0" xfId="0" applyFont="1" applyFill="1" applyAlignment="1">
      <alignment horizontal="left" vertical="top" wrapText="1"/>
    </xf>
    <xf numFmtId="49" fontId="18" fillId="5" borderId="0" xfId="0" applyNumberFormat="1" applyFont="1" applyFill="1" applyAlignment="1">
      <alignment horizontal="left"/>
    </xf>
    <xf numFmtId="0" fontId="19" fillId="2" borderId="0" xfId="0" applyFont="1" applyFill="1"/>
    <xf numFmtId="0" fontId="0" fillId="2" borderId="0" xfId="0" applyFill="1" applyAlignment="1">
      <alignment wrapText="1"/>
    </xf>
    <xf numFmtId="0" fontId="8" fillId="2" borderId="0" xfId="0" applyFont="1" applyFill="1" applyAlignment="1">
      <alignment wrapText="1"/>
    </xf>
    <xf numFmtId="0" fontId="20" fillId="2" borderId="0" xfId="0" applyFont="1" applyFill="1" applyAlignment="1">
      <alignment vertical="center"/>
    </xf>
    <xf numFmtId="0" fontId="2" fillId="2" borderId="0" xfId="0" applyFont="1" applyFill="1" applyAlignment="1">
      <alignment wrapText="1"/>
    </xf>
    <xf numFmtId="0" fontId="8" fillId="0" borderId="0" xfId="0" applyFont="1" applyAlignment="1">
      <alignment wrapText="1"/>
    </xf>
    <xf numFmtId="0" fontId="22" fillId="2" borderId="0" xfId="0" applyFont="1" applyFill="1"/>
    <xf numFmtId="0" fontId="2" fillId="2" borderId="0" xfId="0" applyFont="1" applyFill="1" applyAlignment="1">
      <alignment vertical="center"/>
    </xf>
  </cellXfs>
  <cellStyles count="7">
    <cellStyle name="Comma" xfId="1" builtinId="3"/>
    <cellStyle name="Comma 2" xfId="3" xr:uid="{5D507F0A-65FA-4CDB-8F1D-721C1A6ABB8C}"/>
    <cellStyle name="Komma 10 2 3" xfId="4" xr:uid="{2E96988A-3046-43BA-9609-887911ECE91F}"/>
    <cellStyle name="Komma 6" xfId="6" xr:uid="{BE1D7AC2-B2F0-4604-9FA0-EB0C198AAC05}"/>
    <cellStyle name="Normal" xfId="0" builtinId="0"/>
    <cellStyle name="Percent" xfId="2" builtinId="5"/>
    <cellStyle name="Percent 2" xfId="5" xr:uid="{57B289A9-14C2-40C2-B06A-4FEEA2684C91}"/>
  </cellStyles>
  <dxfs count="0"/>
  <tableStyles count="1" defaultTableStyle="TableStyleMedium2" defaultPivotStyle="PivotStyleLight16">
    <tableStyle name="Invisible" pivot="0" table="0" count="0" xr9:uid="{A5C561C4-BD74-4D37-9603-D1ACBAFE76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msk99\Downloads\686fdcbfcde7489c369060c9_2025-20q2-20apms-20protector-20forsikring-20-1.xlsx" TargetMode="External"/><Relationship Id="rId1" Type="http://schemas.openxmlformats.org/officeDocument/2006/relationships/externalLinkPath" Target="file:///C:\Users\amsk99\Downloads\686fdcbfcde7489c369060c9_2025-20q2-20apms-20protector-20forsikring-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tions"/>
      <sheetName val="Calculations"/>
    </sheetNames>
    <sheetDataSet>
      <sheetData sheetId="0"/>
      <sheetData sheetId="1"/>
    </sheetDataSet>
  </externalBook>
</externalLink>
</file>

<file path=xl/theme/theme1.xml><?xml version="1.0" encoding="utf-8"?>
<a:theme xmlns:a="http://schemas.openxmlformats.org/drawingml/2006/main" name="Office-tema">
  <a:themeElements>
    <a:clrScheme name="Protector Forsikring ASA">
      <a:dk1>
        <a:sysClr val="windowText" lastClr="000000"/>
      </a:dk1>
      <a:lt1>
        <a:sysClr val="window" lastClr="FFFFFF"/>
      </a:lt1>
      <a:dk2>
        <a:srgbClr val="717073"/>
      </a:dk2>
      <a:lt2>
        <a:srgbClr val="707073"/>
      </a:lt2>
      <a:accent1>
        <a:srgbClr val="F58025"/>
      </a:accent1>
      <a:accent2>
        <a:srgbClr val="717073"/>
      </a:accent2>
      <a:accent3>
        <a:srgbClr val="949CA1"/>
      </a:accent3>
      <a:accent4>
        <a:srgbClr val="731472"/>
      </a:accent4>
      <a:accent5>
        <a:srgbClr val="47C3D3"/>
      </a:accent5>
      <a:accent6>
        <a:srgbClr val="6CB33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FEDDC-89C0-43A8-8D3C-7E572E99DD66}">
  <dimension ref="B2:E75"/>
  <sheetViews>
    <sheetView tabSelected="1" zoomScale="115" zoomScaleNormal="115" workbookViewId="0"/>
  </sheetViews>
  <sheetFormatPr defaultColWidth="11.42578125" defaultRowHeight="15" x14ac:dyDescent="0.25"/>
  <cols>
    <col min="1" max="1" width="4.140625" style="1" customWidth="1"/>
    <col min="2" max="2" width="106" style="1" customWidth="1"/>
    <col min="3" max="16384" width="11.42578125" style="1"/>
  </cols>
  <sheetData>
    <row r="2" spans="2:5" ht="26.25" x14ac:dyDescent="0.4">
      <c r="B2" s="81" t="s">
        <v>61</v>
      </c>
      <c r="D2" s="82"/>
    </row>
    <row r="4" spans="2:5" ht="108.75" customHeight="1" x14ac:dyDescent="0.25">
      <c r="B4" s="83" t="s">
        <v>62</v>
      </c>
    </row>
    <row r="5" spans="2:5" x14ac:dyDescent="0.25">
      <c r="B5" s="83"/>
    </row>
    <row r="6" spans="2:5" ht="60.75" customHeight="1" x14ac:dyDescent="0.25">
      <c r="B6" s="84" t="s">
        <v>63</v>
      </c>
    </row>
    <row r="7" spans="2:5" ht="14.25" customHeight="1" x14ac:dyDescent="0.25">
      <c r="B7" s="83"/>
    </row>
    <row r="8" spans="2:5" ht="30" customHeight="1" x14ac:dyDescent="0.25">
      <c r="B8" s="84" t="s">
        <v>64</v>
      </c>
      <c r="E8" s="85"/>
    </row>
    <row r="9" spans="2:5" ht="14.25" customHeight="1" x14ac:dyDescent="0.25">
      <c r="B9" s="83"/>
    </row>
    <row r="10" spans="2:5" x14ac:dyDescent="0.25">
      <c r="B10" s="86" t="s">
        <v>65</v>
      </c>
    </row>
    <row r="11" spans="2:5" ht="30" x14ac:dyDescent="0.25">
      <c r="B11" s="84" t="s">
        <v>66</v>
      </c>
    </row>
    <row r="13" spans="2:5" ht="30" x14ac:dyDescent="0.25">
      <c r="B13" s="87" t="s">
        <v>67</v>
      </c>
    </row>
    <row r="15" spans="2:5" x14ac:dyDescent="0.25">
      <c r="B15" s="86" t="s">
        <v>68</v>
      </c>
    </row>
    <row r="16" spans="2:5" x14ac:dyDescent="0.25">
      <c r="B16" s="83" t="s">
        <v>69</v>
      </c>
    </row>
    <row r="17" spans="2:2" x14ac:dyDescent="0.25">
      <c r="B17" s="83"/>
    </row>
    <row r="18" spans="2:2" ht="60" x14ac:dyDescent="0.25">
      <c r="B18" s="83" t="s">
        <v>70</v>
      </c>
    </row>
    <row r="20" spans="2:2" x14ac:dyDescent="0.25">
      <c r="B20" s="86" t="s">
        <v>71</v>
      </c>
    </row>
    <row r="21" spans="2:2" ht="45" x14ac:dyDescent="0.25">
      <c r="B21" s="83" t="s">
        <v>72</v>
      </c>
    </row>
    <row r="23" spans="2:2" x14ac:dyDescent="0.25">
      <c r="B23" s="86" t="s">
        <v>73</v>
      </c>
    </row>
    <row r="24" spans="2:2" ht="75" x14ac:dyDescent="0.25">
      <c r="B24" s="83" t="s">
        <v>74</v>
      </c>
    </row>
    <row r="26" spans="2:2" x14ac:dyDescent="0.25">
      <c r="B26" s="86" t="s">
        <v>75</v>
      </c>
    </row>
    <row r="27" spans="2:2" ht="64.5" customHeight="1" x14ac:dyDescent="0.25">
      <c r="B27" s="83" t="s">
        <v>76</v>
      </c>
    </row>
    <row r="29" spans="2:2" x14ac:dyDescent="0.25">
      <c r="B29" s="16" t="s">
        <v>77</v>
      </c>
    </row>
    <row r="30" spans="2:2" ht="30" x14ac:dyDescent="0.25">
      <c r="B30" s="83" t="s">
        <v>78</v>
      </c>
    </row>
    <row r="32" spans="2:2" x14ac:dyDescent="0.25">
      <c r="B32" s="10" t="s">
        <v>79</v>
      </c>
    </row>
    <row r="34" spans="2:2" x14ac:dyDescent="0.25">
      <c r="B34" s="88" t="s">
        <v>80</v>
      </c>
    </row>
    <row r="35" spans="2:2" x14ac:dyDescent="0.25">
      <c r="B35" s="83" t="s">
        <v>81</v>
      </c>
    </row>
    <row r="36" spans="2:2" x14ac:dyDescent="0.25">
      <c r="B36" s="83"/>
    </row>
    <row r="37" spans="2:2" x14ac:dyDescent="0.25">
      <c r="B37" s="10" t="s">
        <v>82</v>
      </c>
    </row>
    <row r="39" spans="2:2" x14ac:dyDescent="0.25">
      <c r="B39" s="88" t="s">
        <v>83</v>
      </c>
    </row>
    <row r="40" spans="2:2" ht="30" x14ac:dyDescent="0.25">
      <c r="B40" s="83" t="s">
        <v>84</v>
      </c>
    </row>
    <row r="42" spans="2:2" x14ac:dyDescent="0.25">
      <c r="B42" s="10" t="s">
        <v>85</v>
      </c>
    </row>
    <row r="44" spans="2:2" x14ac:dyDescent="0.25">
      <c r="B44" s="16" t="s">
        <v>20</v>
      </c>
    </row>
    <row r="45" spans="2:2" ht="30" x14ac:dyDescent="0.25">
      <c r="B45" s="83" t="s">
        <v>86</v>
      </c>
    </row>
    <row r="47" spans="2:2" x14ac:dyDescent="0.25">
      <c r="B47" s="1" t="s">
        <v>87</v>
      </c>
    </row>
    <row r="49" spans="2:2" x14ac:dyDescent="0.25">
      <c r="B49" s="16" t="s">
        <v>88</v>
      </c>
    </row>
    <row r="50" spans="2:2" ht="45" x14ac:dyDescent="0.25">
      <c r="B50" s="83" t="s">
        <v>89</v>
      </c>
    </row>
    <row r="52" spans="2:2" x14ac:dyDescent="0.25">
      <c r="B52" s="1" t="s">
        <v>90</v>
      </c>
    </row>
    <row r="54" spans="2:2" x14ac:dyDescent="0.25">
      <c r="B54" s="16" t="s">
        <v>91</v>
      </c>
    </row>
    <row r="55" spans="2:2" x14ac:dyDescent="0.25">
      <c r="B55" s="1" t="s">
        <v>92</v>
      </c>
    </row>
    <row r="57" spans="2:2" x14ac:dyDescent="0.25">
      <c r="B57" s="84" t="s">
        <v>93</v>
      </c>
    </row>
    <row r="59" spans="2:2" x14ac:dyDescent="0.25">
      <c r="B59" s="16" t="s">
        <v>94</v>
      </c>
    </row>
    <row r="60" spans="2:2" ht="30" x14ac:dyDescent="0.25">
      <c r="B60" s="84" t="s">
        <v>95</v>
      </c>
    </row>
    <row r="61" spans="2:2" x14ac:dyDescent="0.25">
      <c r="B61" s="83"/>
    </row>
    <row r="62" spans="2:2" x14ac:dyDescent="0.25">
      <c r="B62" s="84" t="s">
        <v>96</v>
      </c>
    </row>
    <row r="64" spans="2:2" x14ac:dyDescent="0.25">
      <c r="B64" s="89" t="s">
        <v>97</v>
      </c>
    </row>
    <row r="65" spans="2:2" ht="30" x14ac:dyDescent="0.25">
      <c r="B65" s="83" t="s">
        <v>98</v>
      </c>
    </row>
    <row r="66" spans="2:2" x14ac:dyDescent="0.25">
      <c r="B66" s="83"/>
    </row>
    <row r="67" spans="2:2" x14ac:dyDescent="0.25">
      <c r="B67" s="83" t="s">
        <v>99</v>
      </c>
    </row>
    <row r="69" spans="2:2" ht="46.5" customHeight="1" x14ac:dyDescent="0.25">
      <c r="B69" s="83" t="s">
        <v>100</v>
      </c>
    </row>
    <row r="70" spans="2:2" x14ac:dyDescent="0.25">
      <c r="B70" s="83"/>
    </row>
    <row r="71" spans="2:2" x14ac:dyDescent="0.25">
      <c r="B71" s="89" t="s">
        <v>101</v>
      </c>
    </row>
    <row r="72" spans="2:2" x14ac:dyDescent="0.25">
      <c r="B72" s="83" t="s">
        <v>102</v>
      </c>
    </row>
    <row r="74" spans="2:2" x14ac:dyDescent="0.25">
      <c r="B74" s="86" t="s">
        <v>103</v>
      </c>
    </row>
    <row r="75" spans="2:2" x14ac:dyDescent="0.25">
      <c r="B75" s="1" t="s">
        <v>104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58B3-AE8C-414F-BB8B-3D0ADEA99677}">
  <sheetPr>
    <tabColor theme="4" tint="0.79998168889431442"/>
  </sheetPr>
  <dimension ref="A1:AL85"/>
  <sheetViews>
    <sheetView topLeftCell="A29" workbookViewId="0">
      <selection activeCell="G67" sqref="G67"/>
    </sheetView>
  </sheetViews>
  <sheetFormatPr defaultColWidth="11.42578125" defaultRowHeight="15" outlineLevelRow="1" outlineLevelCol="2" x14ac:dyDescent="0.25"/>
  <cols>
    <col min="1" max="1" width="3.5703125" style="1" customWidth="1"/>
    <col min="2" max="2" width="53.42578125" style="1" customWidth="1"/>
    <col min="3" max="3" width="7.5703125" style="1" customWidth="1"/>
    <col min="4" max="5" width="11.42578125" style="1" customWidth="1"/>
    <col min="6" max="7" width="11.42578125" style="1" customWidth="1" outlineLevel="2"/>
    <col min="8" max="8" width="11.42578125" style="1" customWidth="1" outlineLevel="1"/>
    <col min="9" max="11" width="11.42578125" style="1" customWidth="1"/>
    <col min="12" max="13" width="11.42578125" style="1" customWidth="1" outlineLevel="2"/>
    <col min="14" max="14" width="11.42578125" style="1" customWidth="1" outlineLevel="1"/>
    <col min="15" max="17" width="11.42578125" style="1" customWidth="1"/>
    <col min="18" max="19" width="11.42578125" style="1" customWidth="1" outlineLevel="2"/>
    <col min="20" max="20" width="11.42578125" style="1" customWidth="1" outlineLevel="1"/>
    <col min="21" max="23" width="11.42578125" style="1" customWidth="1"/>
    <col min="24" max="25" width="11.42578125" style="1" customWidth="1" outlineLevel="2"/>
    <col min="26" max="26" width="11.42578125" style="1" customWidth="1" outlineLevel="1"/>
    <col min="27" max="29" width="11.42578125" style="1" customWidth="1"/>
    <col min="30" max="31" width="11.42578125" style="1" customWidth="1" outlineLevel="2"/>
    <col min="32" max="32" width="11.42578125" style="1" customWidth="1" outlineLevel="1"/>
    <col min="33" max="35" width="11.42578125" style="1" customWidth="1"/>
    <col min="36" max="37" width="11.42578125" style="1" customWidth="1" outlineLevel="2"/>
    <col min="38" max="38" width="11.42578125" style="1" customWidth="1" outlineLevel="1"/>
    <col min="39" max="16384" width="11.42578125" style="1"/>
  </cols>
  <sheetData>
    <row r="1" spans="2:38" ht="12.6" customHeight="1" x14ac:dyDescent="0.25"/>
    <row r="2" spans="2:38" ht="31.5" x14ac:dyDescent="0.5">
      <c r="B2" s="2" t="s">
        <v>0</v>
      </c>
      <c r="C2" s="3"/>
      <c r="J2" s="4" t="s">
        <v>1</v>
      </c>
      <c r="K2" s="5"/>
      <c r="L2" s="5"/>
      <c r="M2" s="5"/>
      <c r="N2" s="4"/>
      <c r="P2" s="6" t="s">
        <v>2</v>
      </c>
      <c r="Q2" s="5"/>
      <c r="R2" s="5"/>
      <c r="S2" s="5"/>
      <c r="T2" s="4"/>
      <c r="V2" s="4" t="s">
        <v>3</v>
      </c>
      <c r="W2" s="5"/>
      <c r="X2" s="5"/>
      <c r="Y2" s="5"/>
      <c r="Z2" s="4"/>
      <c r="AB2" s="4" t="s">
        <v>4</v>
      </c>
      <c r="AC2" s="5"/>
      <c r="AD2" s="5"/>
      <c r="AE2" s="5"/>
      <c r="AF2" s="4"/>
      <c r="AH2" s="4" t="s">
        <v>5</v>
      </c>
      <c r="AI2" s="5"/>
      <c r="AJ2" s="5"/>
      <c r="AK2" s="5"/>
      <c r="AL2" s="4"/>
    </row>
    <row r="3" spans="2:38" ht="25.5" customHeight="1" x14ac:dyDescent="0.25">
      <c r="B3" s="7"/>
      <c r="C3" s="7"/>
      <c r="D3" s="8" t="s">
        <v>56</v>
      </c>
      <c r="E3" s="9" t="s">
        <v>57</v>
      </c>
      <c r="F3" s="8" t="s">
        <v>58</v>
      </c>
      <c r="G3" s="9" t="s">
        <v>59</v>
      </c>
      <c r="H3" s="9" t="s">
        <v>60</v>
      </c>
      <c r="I3" s="10"/>
      <c r="J3" s="8" t="str">
        <f>+D3</f>
        <v>Q3 2025</v>
      </c>
      <c r="K3" s="9" t="str">
        <f>+E3</f>
        <v>Q3 2024</v>
      </c>
      <c r="L3" s="8" t="str">
        <f>+F3</f>
        <v>Q1-Q3 2025</v>
      </c>
      <c r="M3" s="9" t="str">
        <f>+G3</f>
        <v>Q1-Q3 2024</v>
      </c>
      <c r="N3" s="9" t="str">
        <f>+H3</f>
        <v>FY 2024</v>
      </c>
      <c r="O3" s="10"/>
      <c r="P3" s="8" t="str">
        <f>+J3</f>
        <v>Q3 2025</v>
      </c>
      <c r="Q3" s="9" t="str">
        <f>+K3</f>
        <v>Q3 2024</v>
      </c>
      <c r="R3" s="8" t="str">
        <f>+L3</f>
        <v>Q1-Q3 2025</v>
      </c>
      <c r="S3" s="9" t="str">
        <f>+M3</f>
        <v>Q1-Q3 2024</v>
      </c>
      <c r="T3" s="9" t="str">
        <f>+N3</f>
        <v>FY 2024</v>
      </c>
      <c r="U3" s="10"/>
      <c r="V3" s="8" t="str">
        <f>+P3</f>
        <v>Q3 2025</v>
      </c>
      <c r="W3" s="9" t="str">
        <f>+Q3</f>
        <v>Q3 2024</v>
      </c>
      <c r="X3" s="8" t="str">
        <f>+R3</f>
        <v>Q1-Q3 2025</v>
      </c>
      <c r="Y3" s="9" t="str">
        <f>+S3</f>
        <v>Q1-Q3 2024</v>
      </c>
      <c r="Z3" s="9" t="str">
        <f>+T3</f>
        <v>FY 2024</v>
      </c>
      <c r="AA3" s="10"/>
      <c r="AB3" s="8" t="str">
        <f>+V3</f>
        <v>Q3 2025</v>
      </c>
      <c r="AC3" s="9" t="str">
        <f>+W3</f>
        <v>Q3 2024</v>
      </c>
      <c r="AD3" s="8" t="str">
        <f>+X3</f>
        <v>Q1-Q3 2025</v>
      </c>
      <c r="AE3" s="9" t="str">
        <f>+Y3</f>
        <v>Q1-Q3 2024</v>
      </c>
      <c r="AF3" s="9" t="str">
        <f>+Z3</f>
        <v>FY 2024</v>
      </c>
      <c r="AG3" s="10"/>
      <c r="AH3" s="8" t="str">
        <f>+AB3</f>
        <v>Q3 2025</v>
      </c>
      <c r="AI3" s="9" t="str">
        <f>+AC3</f>
        <v>Q3 2024</v>
      </c>
      <c r="AJ3" s="8" t="str">
        <f>+AD3</f>
        <v>Q1-Q3 2025</v>
      </c>
      <c r="AK3" s="9" t="str">
        <f>+AE3</f>
        <v>Q1-Q3 2024</v>
      </c>
      <c r="AL3" s="9" t="str">
        <f>+AF3</f>
        <v>FY 2024</v>
      </c>
    </row>
    <row r="4" spans="2:38" x14ac:dyDescent="0.25">
      <c r="B4" s="5" t="s">
        <v>6</v>
      </c>
      <c r="C4" s="5" t="s">
        <v>7</v>
      </c>
      <c r="D4" s="11">
        <v>1676.4108235000003</v>
      </c>
      <c r="E4" s="12">
        <v>1664.4315140199988</v>
      </c>
      <c r="F4" s="11">
        <v>11165.065381549999</v>
      </c>
      <c r="G4" s="12">
        <v>9645.0487717399992</v>
      </c>
      <c r="H4" s="12">
        <v>12332.91248533</v>
      </c>
      <c r="I4" s="13"/>
      <c r="J4" s="11">
        <v>939.59474455999953</v>
      </c>
      <c r="K4" s="12">
        <v>995.37999842000045</v>
      </c>
      <c r="L4" s="11">
        <v>4270.2405213899992</v>
      </c>
      <c r="M4" s="12">
        <v>3810.9667925200001</v>
      </c>
      <c r="N4" s="12">
        <v>5456.7668670000003</v>
      </c>
      <c r="O4" s="12"/>
      <c r="P4" s="11">
        <v>314.86909750000041</v>
      </c>
      <c r="Q4" s="12">
        <v>316.44711173000042</v>
      </c>
      <c r="R4" s="11">
        <v>2594.1268885900004</v>
      </c>
      <c r="S4" s="12">
        <v>2371.7483667300003</v>
      </c>
      <c r="T4" s="12">
        <v>2894.6119775899997</v>
      </c>
      <c r="U4" s="12"/>
      <c r="V4" s="11">
        <v>228.75646999999935</v>
      </c>
      <c r="W4" s="12">
        <v>231.31069539000009</v>
      </c>
      <c r="X4" s="11">
        <v>2337.9358301999996</v>
      </c>
      <c r="Y4" s="12">
        <v>2085.8718013100001</v>
      </c>
      <c r="Z4" s="12">
        <v>2354.9068083899997</v>
      </c>
      <c r="AA4" s="14"/>
      <c r="AB4" s="11">
        <v>121.95970363999959</v>
      </c>
      <c r="AC4" s="12">
        <v>121.29370848000008</v>
      </c>
      <c r="AD4" s="11">
        <v>1575.0616291899996</v>
      </c>
      <c r="AE4" s="12">
        <v>1376.46181118</v>
      </c>
      <c r="AF4" s="12">
        <v>1626.6268323499999</v>
      </c>
      <c r="AG4" s="14"/>
      <c r="AH4" s="11">
        <v>71.230807800000036</v>
      </c>
      <c r="AI4" s="12">
        <v>0</v>
      </c>
      <c r="AJ4" s="11">
        <v>387.70051218000003</v>
      </c>
      <c r="AK4" s="12">
        <v>0</v>
      </c>
      <c r="AL4" s="12">
        <v>0</v>
      </c>
    </row>
    <row r="5" spans="2:38" x14ac:dyDescent="0.25">
      <c r="B5" s="5"/>
      <c r="C5" s="5"/>
      <c r="D5" s="11"/>
      <c r="E5" s="12"/>
      <c r="F5" s="11"/>
      <c r="G5" s="12"/>
      <c r="H5" s="12"/>
      <c r="I5" s="13"/>
      <c r="J5" s="11"/>
      <c r="K5" s="12"/>
      <c r="L5" s="11"/>
      <c r="M5" s="12"/>
      <c r="N5" s="13"/>
      <c r="O5" s="13"/>
      <c r="P5" s="11"/>
      <c r="Q5" s="12"/>
      <c r="R5" s="11"/>
      <c r="S5" s="12"/>
      <c r="T5" s="13"/>
      <c r="U5" s="13"/>
      <c r="V5" s="11"/>
      <c r="W5" s="12"/>
      <c r="X5" s="11"/>
      <c r="Y5" s="12"/>
      <c r="Z5" s="13"/>
      <c r="AA5" s="15"/>
      <c r="AB5" s="11"/>
      <c r="AC5" s="12"/>
      <c r="AD5" s="11"/>
      <c r="AE5" s="12"/>
      <c r="AF5" s="13"/>
      <c r="AG5" s="15"/>
      <c r="AH5" s="11"/>
      <c r="AI5" s="12"/>
      <c r="AJ5" s="11"/>
      <c r="AK5" s="12"/>
      <c r="AL5" s="13"/>
    </row>
    <row r="6" spans="2:38" s="16" customFormat="1" x14ac:dyDescent="0.25">
      <c r="B6" s="5" t="s">
        <v>8</v>
      </c>
      <c r="C6" s="5" t="s">
        <v>7</v>
      </c>
      <c r="D6" s="11">
        <v>3528.8773469600001</v>
      </c>
      <c r="E6" s="12">
        <v>3001.6071480799992</v>
      </c>
      <c r="F6" s="11">
        <v>10196.540809099999</v>
      </c>
      <c r="G6" s="12">
        <v>8601.429120499999</v>
      </c>
      <c r="H6" s="12">
        <v>11782.73400038</v>
      </c>
      <c r="I6" s="17"/>
      <c r="J6" s="11">
        <v>1489.0005457299994</v>
      </c>
      <c r="K6" s="12">
        <v>1293.4763721800009</v>
      </c>
      <c r="L6" s="11">
        <v>4343.5964069999991</v>
      </c>
      <c r="M6" s="12">
        <v>3638.5243237100003</v>
      </c>
      <c r="N6" s="12">
        <v>5048.0158703300003</v>
      </c>
      <c r="O6" s="17"/>
      <c r="P6" s="11">
        <v>812.04157392000025</v>
      </c>
      <c r="Q6" s="12">
        <v>703.77989367000066</v>
      </c>
      <c r="R6" s="11">
        <v>2326.6460141400003</v>
      </c>
      <c r="S6" s="12">
        <v>2094.9463223800003</v>
      </c>
      <c r="T6" s="12">
        <v>2865.9002208000002</v>
      </c>
      <c r="U6" s="17"/>
      <c r="V6" s="11">
        <v>664.80583949999914</v>
      </c>
      <c r="W6" s="12">
        <v>589.09953582000026</v>
      </c>
      <c r="X6" s="11">
        <v>1932.4426243799994</v>
      </c>
      <c r="Y6" s="12">
        <v>1686.6673132200001</v>
      </c>
      <c r="Z6" s="12">
        <v>2268.5959164299993</v>
      </c>
      <c r="AA6" s="18"/>
      <c r="AB6" s="11">
        <v>468.73209143999941</v>
      </c>
      <c r="AC6" s="12">
        <v>415.25134641000011</v>
      </c>
      <c r="AD6" s="11">
        <v>1348.1757308599995</v>
      </c>
      <c r="AE6" s="12">
        <v>1181.2911611900001</v>
      </c>
      <c r="AF6" s="12">
        <v>1600.22199282</v>
      </c>
      <c r="AG6" s="18"/>
      <c r="AH6" s="11">
        <v>94.297296370000026</v>
      </c>
      <c r="AI6" s="12">
        <v>0</v>
      </c>
      <c r="AJ6" s="11">
        <v>245.68003272000001</v>
      </c>
      <c r="AK6" s="12">
        <v>0</v>
      </c>
      <c r="AL6" s="12">
        <v>0</v>
      </c>
    </row>
    <row r="7" spans="2:38" x14ac:dyDescent="0.25">
      <c r="B7" s="5" t="s">
        <v>9</v>
      </c>
      <c r="C7" s="5" t="s">
        <v>7</v>
      </c>
      <c r="D7" s="11">
        <v>-2350.0228600100008</v>
      </c>
      <c r="E7" s="12">
        <v>-2145.605885089999</v>
      </c>
      <c r="F7" s="11">
        <v>-6982.9690056800009</v>
      </c>
      <c r="G7" s="12">
        <v>-6460.1703742499994</v>
      </c>
      <c r="H7" s="12">
        <v>-8605.8205189500004</v>
      </c>
      <c r="I7" s="13"/>
      <c r="J7" s="11">
        <v>-946.28392408000036</v>
      </c>
      <c r="K7" s="12">
        <v>-827.21346296000002</v>
      </c>
      <c r="L7" s="11">
        <v>-2788.7007180500004</v>
      </c>
      <c r="M7" s="12">
        <v>-2278.9934657399999</v>
      </c>
      <c r="N7" s="12">
        <v>-3141.5626740600001</v>
      </c>
      <c r="O7" s="13"/>
      <c r="P7" s="11">
        <v>-543.41671895000013</v>
      </c>
      <c r="Q7" s="12">
        <v>-420.01477660000012</v>
      </c>
      <c r="R7" s="11">
        <v>-1594.5405935700003</v>
      </c>
      <c r="S7" s="12">
        <v>-1483.61826481</v>
      </c>
      <c r="T7" s="12">
        <v>-1986.0081476100002</v>
      </c>
      <c r="U7" s="13"/>
      <c r="V7" s="11">
        <v>-506.91209112000024</v>
      </c>
      <c r="W7" s="12">
        <v>-375.94072229000005</v>
      </c>
      <c r="X7" s="11">
        <v>-1489.4307886400002</v>
      </c>
      <c r="Y7" s="12">
        <v>-1318.88607787</v>
      </c>
      <c r="Z7" s="12">
        <v>-1776.9455093399999</v>
      </c>
      <c r="AA7" s="15"/>
      <c r="AB7" s="11">
        <v>-269.19900751000011</v>
      </c>
      <c r="AC7" s="12">
        <v>-522.43692324000017</v>
      </c>
      <c r="AD7" s="11">
        <v>-892.29707014999997</v>
      </c>
      <c r="AE7" s="12">
        <v>-1378.6725658300002</v>
      </c>
      <c r="AF7" s="12">
        <v>-1701.30418794</v>
      </c>
      <c r="AG7" s="15"/>
      <c r="AH7" s="11">
        <v>-84.211118350000021</v>
      </c>
      <c r="AI7" s="12">
        <v>0</v>
      </c>
      <c r="AJ7" s="11">
        <v>-217.99983527000001</v>
      </c>
      <c r="AK7" s="12">
        <v>0</v>
      </c>
      <c r="AL7" s="12">
        <v>0</v>
      </c>
    </row>
    <row r="8" spans="2:38" x14ac:dyDescent="0.25">
      <c r="B8" s="5" t="s">
        <v>10</v>
      </c>
      <c r="C8" s="5" t="s">
        <v>7</v>
      </c>
      <c r="D8" s="11">
        <v>-382.94207768000001</v>
      </c>
      <c r="E8" s="12">
        <v>-288.52237702000002</v>
      </c>
      <c r="F8" s="11">
        <v>-1119.29935722</v>
      </c>
      <c r="G8" s="12">
        <v>-882.65104943999995</v>
      </c>
      <c r="H8" s="12">
        <v>-1252.58108313</v>
      </c>
      <c r="I8" s="13"/>
      <c r="J8" s="11">
        <v>-159.33980553999999</v>
      </c>
      <c r="K8" s="12">
        <v>-130.49742563000001</v>
      </c>
      <c r="L8" s="11">
        <v>-469.68274180999998</v>
      </c>
      <c r="M8" s="12">
        <v>-398.44261240999998</v>
      </c>
      <c r="N8" s="12">
        <v>-557.54198775999998</v>
      </c>
      <c r="O8" s="13"/>
      <c r="P8" s="11">
        <v>-107.28067767999997</v>
      </c>
      <c r="Q8" s="12">
        <v>-87.710305490000025</v>
      </c>
      <c r="R8" s="11">
        <v>-331.45174772999997</v>
      </c>
      <c r="S8" s="12">
        <v>-278.05232622000005</v>
      </c>
      <c r="T8" s="12">
        <v>-404.37014882000005</v>
      </c>
      <c r="U8" s="13"/>
      <c r="V8" s="11">
        <v>-59.23744068000002</v>
      </c>
      <c r="W8" s="12">
        <v>-37.154409129999991</v>
      </c>
      <c r="X8" s="11">
        <v>-157.67740471000002</v>
      </c>
      <c r="Y8" s="12">
        <v>-115.63750290999999</v>
      </c>
      <c r="Z8" s="12">
        <v>-164.30757933999999</v>
      </c>
      <c r="AA8" s="15"/>
      <c r="AB8" s="11">
        <v>-35.725202060000008</v>
      </c>
      <c r="AC8" s="12">
        <v>-33.160236770000004</v>
      </c>
      <c r="AD8" s="11">
        <v>-97.709876050000005</v>
      </c>
      <c r="AE8" s="12">
        <v>-90.518607900000006</v>
      </c>
      <c r="AF8" s="12">
        <v>-126.36136721</v>
      </c>
      <c r="AG8" s="15"/>
      <c r="AH8" s="11">
        <v>-21.358951719999993</v>
      </c>
      <c r="AI8" s="12">
        <v>0</v>
      </c>
      <c r="AJ8" s="11">
        <v>-62.777586919999997</v>
      </c>
      <c r="AK8" s="12">
        <v>0</v>
      </c>
      <c r="AL8" s="12">
        <v>0</v>
      </c>
    </row>
    <row r="9" spans="2:38" x14ac:dyDescent="0.25">
      <c r="B9" s="19" t="s">
        <v>11</v>
      </c>
      <c r="C9" s="20" t="s">
        <v>7</v>
      </c>
      <c r="D9" s="21">
        <f>SUM(D6:D8)</f>
        <v>795.91240926999922</v>
      </c>
      <c r="E9" s="22">
        <f>SUM(E6:E8)</f>
        <v>567.47888597000019</v>
      </c>
      <c r="F9" s="21">
        <f>SUM(F6:F8)</f>
        <v>2094.2724461999978</v>
      </c>
      <c r="G9" s="22">
        <f>SUM(G6:G8)</f>
        <v>1258.6076968099997</v>
      </c>
      <c r="H9" s="22">
        <f>SUM(H6:H8)</f>
        <v>1924.3323982999996</v>
      </c>
      <c r="I9" s="13"/>
      <c r="J9" s="21">
        <f>SUM(J6:J8)</f>
        <v>383.37681610999908</v>
      </c>
      <c r="K9" s="22">
        <f>SUM(K6:K8)</f>
        <v>335.76548359000088</v>
      </c>
      <c r="L9" s="21">
        <f>SUM(L6:L8)</f>
        <v>1085.2129471399987</v>
      </c>
      <c r="M9" s="22">
        <f>SUM(M6:M8)</f>
        <v>961.08824556000036</v>
      </c>
      <c r="N9" s="22">
        <v>1348.9112085100005</v>
      </c>
      <c r="O9" s="13"/>
      <c r="P9" s="21">
        <f>SUM(P6:P8)</f>
        <v>161.34417729000015</v>
      </c>
      <c r="Q9" s="22">
        <f>SUM(Q6:Q8)</f>
        <v>196.05481158000052</v>
      </c>
      <c r="R9" s="21">
        <f>SUM(R6:R8)</f>
        <v>400.65367284000001</v>
      </c>
      <c r="S9" s="22">
        <f>SUM(S6:S8)</f>
        <v>333.27573135000023</v>
      </c>
      <c r="T9" s="22">
        <v>475.52192436999979</v>
      </c>
      <c r="U9" s="13"/>
      <c r="V9" s="21">
        <f>SUM(V6:V8)</f>
        <v>98.656307699998877</v>
      </c>
      <c r="W9" s="22">
        <f>SUM(W6:W8)</f>
        <v>176.00440440000023</v>
      </c>
      <c r="X9" s="21">
        <f>SUM(X6:X8)</f>
        <v>285.33443102999922</v>
      </c>
      <c r="Y9" s="22">
        <f>SUM(Y6:Y8)</f>
        <v>252.14373244000009</v>
      </c>
      <c r="Z9" s="22">
        <v>327.34282774999929</v>
      </c>
      <c r="AA9" s="15"/>
      <c r="AB9" s="21">
        <f>SUM(AB6:AB8)</f>
        <v>163.80788186999928</v>
      </c>
      <c r="AC9" s="22">
        <f>SUM(AC6:AC8)</f>
        <v>-140.34581360000007</v>
      </c>
      <c r="AD9" s="21">
        <f>SUM(AD6:AD8)</f>
        <v>358.16878465999952</v>
      </c>
      <c r="AE9" s="22">
        <f>SUM(AE6:AE8)</f>
        <v>-287.90001254000003</v>
      </c>
      <c r="AF9" s="22">
        <v>-227.44356233000008</v>
      </c>
      <c r="AG9" s="15"/>
      <c r="AH9" s="21">
        <f>SUM(AH6:AH8)</f>
        <v>-11.272773699999988</v>
      </c>
      <c r="AI9" s="22">
        <f>SUM(AI6:AI8)</f>
        <v>0</v>
      </c>
      <c r="AJ9" s="21">
        <f>SUM(AJ6:AJ8)</f>
        <v>-35.097389469999989</v>
      </c>
      <c r="AK9" s="22">
        <f>SUM(AK6:AK8)</f>
        <v>0</v>
      </c>
      <c r="AL9" s="22">
        <v>0</v>
      </c>
    </row>
    <row r="10" spans="2:38" x14ac:dyDescent="0.25">
      <c r="B10" s="18"/>
      <c r="C10" s="5"/>
      <c r="D10" s="23"/>
      <c r="E10" s="24"/>
      <c r="F10" s="23"/>
      <c r="G10" s="24"/>
      <c r="H10" s="24"/>
      <c r="I10" s="13"/>
      <c r="J10" s="23"/>
      <c r="K10" s="24"/>
      <c r="L10" s="23"/>
      <c r="M10" s="24"/>
      <c r="N10" s="24"/>
      <c r="O10" s="13"/>
      <c r="P10" s="23"/>
      <c r="Q10" s="24"/>
      <c r="R10" s="23"/>
      <c r="S10" s="24"/>
      <c r="T10" s="24"/>
      <c r="U10" s="13"/>
      <c r="V10" s="23"/>
      <c r="W10" s="24"/>
      <c r="X10" s="23"/>
      <c r="Y10" s="24"/>
      <c r="Z10" s="24"/>
      <c r="AA10" s="15"/>
      <c r="AB10" s="23"/>
      <c r="AC10" s="24"/>
      <c r="AD10" s="23"/>
      <c r="AE10" s="24"/>
      <c r="AF10" s="24"/>
      <c r="AG10" s="15"/>
      <c r="AH10" s="23"/>
      <c r="AI10" s="24"/>
      <c r="AJ10" s="23"/>
      <c r="AK10" s="24"/>
      <c r="AL10" s="24"/>
    </row>
    <row r="11" spans="2:38" x14ac:dyDescent="0.25">
      <c r="B11" s="5" t="s">
        <v>12</v>
      </c>
      <c r="C11" s="5" t="s">
        <v>7</v>
      </c>
      <c r="D11" s="11">
        <v>-199.60809920000003</v>
      </c>
      <c r="E11" s="12">
        <v>-168.13288691000002</v>
      </c>
      <c r="F11" s="11">
        <v>-610.58728396000004</v>
      </c>
      <c r="G11" s="12">
        <v>-477.78141034000004</v>
      </c>
      <c r="H11" s="12">
        <v>-648.08938849999993</v>
      </c>
      <c r="I11" s="13"/>
      <c r="J11" s="11">
        <v>-88.078531709999965</v>
      </c>
      <c r="K11" s="12">
        <v>-104.09641578</v>
      </c>
      <c r="L11" s="11">
        <v>-321.31992976999999</v>
      </c>
      <c r="M11" s="12">
        <v>-347.81069306000001</v>
      </c>
      <c r="N11" s="12">
        <v>-452.10112353</v>
      </c>
      <c r="O11" s="13"/>
      <c r="P11" s="11">
        <v>-53.50072677</v>
      </c>
      <c r="Q11" s="12">
        <v>-32.849781279999995</v>
      </c>
      <c r="R11" s="11">
        <v>-98.77663364</v>
      </c>
      <c r="S11" s="12">
        <v>-47.892836470000006</v>
      </c>
      <c r="T11" s="12">
        <v>-78.554098909999993</v>
      </c>
      <c r="U11" s="13"/>
      <c r="V11" s="11">
        <v>-26.41886539999998</v>
      </c>
      <c r="W11" s="12">
        <v>-20.156036580000002</v>
      </c>
      <c r="X11" s="11">
        <v>-72.490535539999982</v>
      </c>
      <c r="Y11" s="12">
        <v>-34.477348890000002</v>
      </c>
      <c r="Z11" s="12">
        <v>-46.111567249999993</v>
      </c>
      <c r="AA11" s="15"/>
      <c r="AB11" s="11">
        <v>-20.617669860000007</v>
      </c>
      <c r="AC11" s="12">
        <v>-11.030653270000002</v>
      </c>
      <c r="AD11" s="11">
        <v>-84.649062839999999</v>
      </c>
      <c r="AE11" s="12">
        <v>-47.600531920000002</v>
      </c>
      <c r="AF11" s="12">
        <v>-71.322598810000002</v>
      </c>
      <c r="AG11" s="15"/>
      <c r="AH11" s="11">
        <v>-10.992305459999997</v>
      </c>
      <c r="AI11" s="12">
        <v>0</v>
      </c>
      <c r="AJ11" s="11">
        <v>-33.351122169999996</v>
      </c>
      <c r="AK11" s="12">
        <v>0</v>
      </c>
      <c r="AL11" s="12">
        <v>0</v>
      </c>
    </row>
    <row r="12" spans="2:38" x14ac:dyDescent="0.25">
      <c r="B12" s="5" t="s">
        <v>13</v>
      </c>
      <c r="C12" s="5" t="s">
        <v>7</v>
      </c>
      <c r="D12" s="11">
        <v>1.2139403099999839</v>
      </c>
      <c r="E12" s="12">
        <v>104.91486286</v>
      </c>
      <c r="F12" s="11">
        <v>87.217043019999977</v>
      </c>
      <c r="G12" s="12">
        <v>121.15801278000001</v>
      </c>
      <c r="H12" s="12">
        <v>127.87628035</v>
      </c>
      <c r="I12" s="13"/>
      <c r="J12" s="11">
        <v>-0.16356481999997641</v>
      </c>
      <c r="K12" s="12">
        <v>52.072260790000001</v>
      </c>
      <c r="L12" s="11">
        <v>96.183837390000022</v>
      </c>
      <c r="M12" s="12">
        <v>63.952322420000002</v>
      </c>
      <c r="N12" s="12">
        <v>63.589494810000005</v>
      </c>
      <c r="O12" s="13"/>
      <c r="P12" s="11">
        <v>0.44140833000000024</v>
      </c>
      <c r="Q12" s="12">
        <v>5.0183651100000004</v>
      </c>
      <c r="R12" s="11">
        <v>6.7649649200000006</v>
      </c>
      <c r="S12" s="12">
        <v>12.703918529999999</v>
      </c>
      <c r="T12" s="12">
        <v>19.90517689</v>
      </c>
      <c r="U12" s="13"/>
      <c r="V12" s="11">
        <v>6.1072229999999941</v>
      </c>
      <c r="W12" s="12">
        <v>22.068981770000001</v>
      </c>
      <c r="X12" s="11">
        <v>14.879612279999996</v>
      </c>
      <c r="Y12" s="12">
        <v>20.88167597</v>
      </c>
      <c r="Z12" s="12">
        <v>27.17844079</v>
      </c>
      <c r="AA12" s="15"/>
      <c r="AB12" s="11">
        <v>-11.284019660000006</v>
      </c>
      <c r="AC12" s="12">
        <v>25.75525519</v>
      </c>
      <c r="AD12" s="11">
        <v>-45.083695840000011</v>
      </c>
      <c r="AE12" s="12">
        <v>23.620095859999999</v>
      </c>
      <c r="AF12" s="12">
        <v>17.203167860000001</v>
      </c>
      <c r="AG12" s="15"/>
      <c r="AH12" s="11">
        <v>6.1128934600000004</v>
      </c>
      <c r="AI12" s="12">
        <v>0</v>
      </c>
      <c r="AJ12" s="11">
        <v>14.47232427</v>
      </c>
      <c r="AK12" s="12">
        <v>0</v>
      </c>
      <c r="AL12" s="12">
        <v>0</v>
      </c>
    </row>
    <row r="13" spans="2:38" x14ac:dyDescent="0.25">
      <c r="B13" s="19" t="s">
        <v>14</v>
      </c>
      <c r="C13" s="20" t="s">
        <v>7</v>
      </c>
      <c r="D13" s="21">
        <f t="shared" ref="D13:H13" si="0">SUM(D11:D12)</f>
        <v>-198.39415889000003</v>
      </c>
      <c r="E13" s="22">
        <f t="shared" si="0"/>
        <v>-63.218024050000025</v>
      </c>
      <c r="F13" s="21">
        <f t="shared" si="0"/>
        <v>-523.37024094000003</v>
      </c>
      <c r="G13" s="22">
        <f t="shared" si="0"/>
        <v>-356.62339756000006</v>
      </c>
      <c r="H13" s="22">
        <f t="shared" si="0"/>
        <v>-520.21310814999993</v>
      </c>
      <c r="I13" s="13"/>
      <c r="J13" s="21">
        <f t="shared" ref="J13:M13" si="1">SUM(J11:J12)</f>
        <v>-88.242096529999941</v>
      </c>
      <c r="K13" s="22">
        <f t="shared" si="1"/>
        <v>-52.02415499</v>
      </c>
      <c r="L13" s="21">
        <f t="shared" si="1"/>
        <v>-225.13609237999998</v>
      </c>
      <c r="M13" s="22">
        <f t="shared" si="1"/>
        <v>-283.85837063999998</v>
      </c>
      <c r="N13" s="22">
        <v>-388.51162871999998</v>
      </c>
      <c r="O13" s="13"/>
      <c r="P13" s="21">
        <f t="shared" ref="P13:S13" si="2">SUM(P11:P12)</f>
        <v>-53.059318439999998</v>
      </c>
      <c r="Q13" s="22">
        <f t="shared" si="2"/>
        <v>-27.831416169999994</v>
      </c>
      <c r="R13" s="21">
        <f t="shared" si="2"/>
        <v>-92.011668720000003</v>
      </c>
      <c r="S13" s="22">
        <f t="shared" si="2"/>
        <v>-35.18891794000001</v>
      </c>
      <c r="T13" s="22">
        <v>-58.648922020000001</v>
      </c>
      <c r="U13" s="13"/>
      <c r="V13" s="21">
        <f t="shared" ref="V13:Y13" si="3">SUM(V11:V12)</f>
        <v>-20.311642399999986</v>
      </c>
      <c r="W13" s="22">
        <f t="shared" si="3"/>
        <v>1.9129451899999985</v>
      </c>
      <c r="X13" s="21">
        <f t="shared" si="3"/>
        <v>-57.610923259999986</v>
      </c>
      <c r="Y13" s="22">
        <f t="shared" si="3"/>
        <v>-13.595672920000002</v>
      </c>
      <c r="Z13" s="22">
        <v>-18.933126459999993</v>
      </c>
      <c r="AA13" s="15"/>
      <c r="AB13" s="21">
        <f t="shared" ref="AB13:AE13" si="4">SUM(AB11:AB12)</f>
        <v>-31.901689520000012</v>
      </c>
      <c r="AC13" s="22">
        <f t="shared" si="4"/>
        <v>14.724601919999998</v>
      </c>
      <c r="AD13" s="21">
        <f t="shared" si="4"/>
        <v>-129.73275868000002</v>
      </c>
      <c r="AE13" s="22">
        <f t="shared" si="4"/>
        <v>-23.980436060000002</v>
      </c>
      <c r="AF13" s="22">
        <v>-54.119430950000002</v>
      </c>
      <c r="AG13" s="15"/>
      <c r="AH13" s="21">
        <f t="shared" ref="AH13:AK13" si="5">SUM(AH11:AH12)</f>
        <v>-4.8794119999999968</v>
      </c>
      <c r="AI13" s="22">
        <f t="shared" si="5"/>
        <v>0</v>
      </c>
      <c r="AJ13" s="21">
        <f t="shared" si="5"/>
        <v>-18.878797899999995</v>
      </c>
      <c r="AK13" s="22">
        <f t="shared" si="5"/>
        <v>0</v>
      </c>
      <c r="AL13" s="22">
        <v>0</v>
      </c>
    </row>
    <row r="14" spans="2:38" x14ac:dyDescent="0.25">
      <c r="B14" s="19"/>
      <c r="C14" s="20"/>
      <c r="D14" s="21"/>
      <c r="E14" s="22"/>
      <c r="F14" s="21"/>
      <c r="G14" s="22"/>
      <c r="H14" s="22"/>
      <c r="I14" s="13"/>
      <c r="J14" s="21"/>
      <c r="K14" s="22"/>
      <c r="L14" s="21"/>
      <c r="M14" s="22"/>
      <c r="N14" s="22"/>
      <c r="O14" s="13"/>
      <c r="P14" s="21"/>
      <c r="Q14" s="22"/>
      <c r="R14" s="21"/>
      <c r="S14" s="22"/>
      <c r="T14" s="22"/>
      <c r="U14" s="13"/>
      <c r="V14" s="21"/>
      <c r="W14" s="22"/>
      <c r="X14" s="21"/>
      <c r="Y14" s="22"/>
      <c r="Z14" s="22"/>
      <c r="AA14" s="15"/>
      <c r="AB14" s="21"/>
      <c r="AC14" s="22"/>
      <c r="AD14" s="21"/>
      <c r="AE14" s="22"/>
      <c r="AF14" s="22"/>
      <c r="AG14" s="15"/>
      <c r="AH14" s="21"/>
      <c r="AI14" s="22"/>
      <c r="AJ14" s="21"/>
      <c r="AK14" s="22"/>
      <c r="AL14" s="22"/>
    </row>
    <row r="15" spans="2:38" s="16" customFormat="1" x14ac:dyDescent="0.25">
      <c r="B15" s="25" t="s">
        <v>15</v>
      </c>
      <c r="C15" s="25" t="s">
        <v>7</v>
      </c>
      <c r="D15" s="26">
        <f>+D13+D9</f>
        <v>597.51825037999924</v>
      </c>
      <c r="E15" s="27">
        <f>+E13+E9</f>
        <v>504.26086192000014</v>
      </c>
      <c r="F15" s="26">
        <f>+F13+F9</f>
        <v>1570.9022052599978</v>
      </c>
      <c r="G15" s="27">
        <f>+G13+G9</f>
        <v>901.98429924999959</v>
      </c>
      <c r="H15" s="27">
        <f>+H13+H9</f>
        <v>1404.1192901499996</v>
      </c>
      <c r="I15" s="17"/>
      <c r="J15" s="26">
        <f>+J13+J9</f>
        <v>295.13471957999911</v>
      </c>
      <c r="K15" s="27">
        <f>+K13+K9</f>
        <v>283.74132860000088</v>
      </c>
      <c r="L15" s="26">
        <f>+L13+L9</f>
        <v>860.0768547599987</v>
      </c>
      <c r="M15" s="27">
        <f>+M13+M9</f>
        <v>677.22987492000038</v>
      </c>
      <c r="N15" s="27">
        <f>+N13+N9</f>
        <v>960.39957979000053</v>
      </c>
      <c r="O15" s="17"/>
      <c r="P15" s="26">
        <f>+P13+P9</f>
        <v>108.28485885000015</v>
      </c>
      <c r="Q15" s="27">
        <f>+Q13+Q9</f>
        <v>168.22339541000053</v>
      </c>
      <c r="R15" s="26">
        <f>+R13+R9</f>
        <v>308.64200412000002</v>
      </c>
      <c r="S15" s="27">
        <f>+S13+S9</f>
        <v>298.08681341000022</v>
      </c>
      <c r="T15" s="27">
        <f>+T13+T9</f>
        <v>416.87300234999981</v>
      </c>
      <c r="U15" s="17"/>
      <c r="V15" s="26">
        <f>+V13+V9</f>
        <v>78.344665299998894</v>
      </c>
      <c r="W15" s="27">
        <f>+W13+W9</f>
        <v>177.91734959000021</v>
      </c>
      <c r="X15" s="26">
        <f>+X13+X9</f>
        <v>227.72350776999923</v>
      </c>
      <c r="Y15" s="27">
        <f>+Y13+Y9</f>
        <v>238.54805952000009</v>
      </c>
      <c r="Z15" s="27">
        <f>+Z13+Z9</f>
        <v>308.4097012899993</v>
      </c>
      <c r="AA15" s="18"/>
      <c r="AB15" s="26">
        <f>+AB13+AB9</f>
        <v>131.90619234999926</v>
      </c>
      <c r="AC15" s="27">
        <f>+AC13+AC9</f>
        <v>-125.62121168000007</v>
      </c>
      <c r="AD15" s="26">
        <f>+AD13+AD9</f>
        <v>228.4360259799995</v>
      </c>
      <c r="AE15" s="27">
        <f>+AE13+AE9</f>
        <v>-311.88044860000002</v>
      </c>
      <c r="AF15" s="27">
        <f>+AF13+AF9</f>
        <v>-281.56299328000006</v>
      </c>
      <c r="AG15" s="18"/>
      <c r="AH15" s="26">
        <f>+AH13+AH9</f>
        <v>-16.152185699999983</v>
      </c>
      <c r="AI15" s="27">
        <f>+AI13+AI9</f>
        <v>0</v>
      </c>
      <c r="AJ15" s="26">
        <f>+AJ13+AJ9</f>
        <v>-53.976187369999984</v>
      </c>
      <c r="AK15" s="27">
        <f>+AK13+AK9</f>
        <v>0</v>
      </c>
      <c r="AL15" s="27">
        <f>+AL13+AL9</f>
        <v>0</v>
      </c>
    </row>
    <row r="16" spans="2:38" s="16" customFormat="1" x14ac:dyDescent="0.25">
      <c r="B16" s="5"/>
      <c r="C16" s="28"/>
      <c r="D16" s="29"/>
      <c r="E16" s="30"/>
      <c r="F16" s="29"/>
      <c r="G16" s="30"/>
      <c r="H16" s="30"/>
      <c r="I16" s="28"/>
      <c r="J16" s="29"/>
      <c r="K16" s="30"/>
      <c r="L16" s="29"/>
      <c r="M16" s="30"/>
      <c r="N16" s="30"/>
      <c r="O16" s="28"/>
      <c r="P16" s="29"/>
      <c r="Q16" s="30"/>
      <c r="R16" s="29"/>
      <c r="S16" s="30"/>
      <c r="T16" s="30"/>
      <c r="U16" s="28"/>
      <c r="V16" s="29"/>
      <c r="W16" s="30"/>
      <c r="X16" s="29"/>
      <c r="Y16" s="30"/>
      <c r="Z16" s="30"/>
      <c r="AA16" s="28"/>
      <c r="AB16" s="29"/>
      <c r="AC16" s="30"/>
      <c r="AD16" s="29"/>
      <c r="AE16" s="30"/>
      <c r="AF16" s="30"/>
      <c r="AG16" s="28"/>
      <c r="AH16" s="29"/>
      <c r="AI16" s="30"/>
      <c r="AJ16" s="29"/>
      <c r="AK16" s="30"/>
      <c r="AL16" s="30"/>
    </row>
    <row r="17" spans="2:38" s="16" customFormat="1" x14ac:dyDescent="0.25">
      <c r="B17" s="5" t="s">
        <v>16</v>
      </c>
      <c r="C17" s="28" t="s">
        <v>17</v>
      </c>
      <c r="D17" s="31">
        <f>-D7/D6</f>
        <v>0.66594064597752611</v>
      </c>
      <c r="E17" s="32">
        <f>-E7/E6</f>
        <v>0.71481902169058065</v>
      </c>
      <c r="F17" s="31">
        <f>-F7/F6</f>
        <v>0.68483705762722824</v>
      </c>
      <c r="G17" s="32">
        <f>-G7/G6</f>
        <v>0.75105779327452871</v>
      </c>
      <c r="H17" s="32">
        <f>-H7/H6</f>
        <v>0.73037552393803151</v>
      </c>
      <c r="I17" s="28"/>
      <c r="J17" s="31">
        <f>-J7/J6</f>
        <v>0.63551617008714656</v>
      </c>
      <c r="K17" s="32">
        <f>-K7/K6</f>
        <v>0.63952730853972217</v>
      </c>
      <c r="L17" s="31">
        <f>-L7/L6</f>
        <v>0.64202574473904173</v>
      </c>
      <c r="M17" s="32">
        <f>-M7/M6</f>
        <v>0.62635103217236088</v>
      </c>
      <c r="N17" s="32">
        <f>-N7/N6</f>
        <v>0.62233613260305165</v>
      </c>
      <c r="O17" s="28"/>
      <c r="P17" s="31">
        <f>-P7/P6</f>
        <v>0.66919814995030757</v>
      </c>
      <c r="Q17" s="32">
        <f>-Q7/Q6</f>
        <v>0.59679848824573445</v>
      </c>
      <c r="R17" s="31">
        <f>-R7/R6</f>
        <v>0.68533871671036795</v>
      </c>
      <c r="S17" s="32">
        <f>-S7/S6</f>
        <v>0.7081891545194865</v>
      </c>
      <c r="T17" s="32">
        <f>-T7/T6</f>
        <v>0.69297881803282635</v>
      </c>
      <c r="U17" s="32"/>
      <c r="V17" s="31">
        <f>-V7/V6</f>
        <v>0.76249644783693404</v>
      </c>
      <c r="W17" s="32">
        <f>-W7/W6</f>
        <v>0.63816163386838753</v>
      </c>
      <c r="X17" s="31">
        <f>-X7/X6</f>
        <v>0.77075032906493968</v>
      </c>
      <c r="Y17" s="32">
        <f>-Y7/Y6</f>
        <v>0.78194796776616693</v>
      </c>
      <c r="Z17" s="32">
        <f>-Z7/Z6</f>
        <v>0.78327986772378111</v>
      </c>
      <c r="AA17" s="32"/>
      <c r="AB17" s="31">
        <f>-AB7/AB6</f>
        <v>0.57431315761417046</v>
      </c>
      <c r="AC17" s="32">
        <f>-AC7/AC6</f>
        <v>1.2581221656634196</v>
      </c>
      <c r="AD17" s="31">
        <f>-AD7/AD6</f>
        <v>0.66185516451983961</v>
      </c>
      <c r="AE17" s="32">
        <f>-AE7/AE6</f>
        <v>1.1670895466966531</v>
      </c>
      <c r="AF17" s="32">
        <f>-AF7/AF6</f>
        <v>1.0631676077278924</v>
      </c>
      <c r="AG17" s="32"/>
      <c r="AH17" s="31">
        <f>IFERROR(-AH7/AH6,"")</f>
        <v>0.89303852381489013</v>
      </c>
      <c r="AI17" s="32" t="str">
        <f>IFERROR(-AI7/AI6,"")</f>
        <v/>
      </c>
      <c r="AJ17" s="31">
        <f t="shared" ref="AJ17:AL17" si="6">IFERROR(-AJ7/AJ6,"")</f>
        <v>0.88733232756629044</v>
      </c>
      <c r="AK17" s="32" t="str">
        <f t="shared" si="6"/>
        <v/>
      </c>
      <c r="AL17" s="32" t="str">
        <f t="shared" si="6"/>
        <v/>
      </c>
    </row>
    <row r="18" spans="2:38" s="16" customFormat="1" x14ac:dyDescent="0.25">
      <c r="B18" s="5" t="s">
        <v>18</v>
      </c>
      <c r="C18" s="28" t="s">
        <v>17</v>
      </c>
      <c r="D18" s="31">
        <f>-D13/D6</f>
        <v>5.6220191121380117E-2</v>
      </c>
      <c r="E18" s="32">
        <f>-E13/E6</f>
        <v>2.1061391758224562E-2</v>
      </c>
      <c r="F18" s="31">
        <f>-F13/F6</f>
        <v>5.1328215199503084E-2</v>
      </c>
      <c r="G18" s="32">
        <f>-G13/G6</f>
        <v>4.1460947077974597E-2</v>
      </c>
      <c r="H18" s="32">
        <f>-H13/H6</f>
        <v>4.4150458470268682E-2</v>
      </c>
      <c r="I18" s="28"/>
      <c r="J18" s="31">
        <f>-J13/J6</f>
        <v>5.926263545238545E-2</v>
      </c>
      <c r="K18" s="32">
        <f>-K13/K6</f>
        <v>4.0220413846693975E-2</v>
      </c>
      <c r="L18" s="31">
        <f>-L13/L6</f>
        <v>5.1831724516849205E-2</v>
      </c>
      <c r="M18" s="32">
        <f>-M13/M6</f>
        <v>7.8014696449951293E-2</v>
      </c>
      <c r="N18" s="32">
        <f>-N13/N6</f>
        <v>7.6963234407304293E-2</v>
      </c>
      <c r="O18" s="28"/>
      <c r="P18" s="31">
        <f>-P13/P6</f>
        <v>6.5340642824313372E-2</v>
      </c>
      <c r="Q18" s="32">
        <f>-Q13/Q6</f>
        <v>3.9545625585959157E-2</v>
      </c>
      <c r="R18" s="31">
        <f>-R13/R6</f>
        <v>3.954691352307426E-2</v>
      </c>
      <c r="S18" s="32">
        <f>-S13/S6</f>
        <v>1.6797049912010645E-2</v>
      </c>
      <c r="T18" s="32">
        <f>-T13/T6</f>
        <v>2.0464397746418568E-2</v>
      </c>
      <c r="U18" s="32"/>
      <c r="V18" s="31">
        <f>-V13/V6</f>
        <v>3.0552743663136872E-2</v>
      </c>
      <c r="W18" s="32">
        <f>-W13/W6</f>
        <v>-3.2472359485689701E-3</v>
      </c>
      <c r="X18" s="31">
        <f>-X13/X6</f>
        <v>2.9812488367401722E-2</v>
      </c>
      <c r="Y18" s="32">
        <f>-Y13/Y6</f>
        <v>8.0606725543549158E-3</v>
      </c>
      <c r="Z18" s="32">
        <f>-Z13/Z6</f>
        <v>8.3457465134620865E-3</v>
      </c>
      <c r="AA18" s="32"/>
      <c r="AB18" s="31">
        <f>-AB13/AB6</f>
        <v>6.8059537852410146E-2</v>
      </c>
      <c r="AC18" s="32">
        <f>-AC13/AC6</f>
        <v>-3.5459492298579094E-2</v>
      </c>
      <c r="AD18" s="31">
        <f>-AD13/AD6</f>
        <v>9.6228374172885947E-2</v>
      </c>
      <c r="AE18" s="32">
        <f>-AE13/AE6</f>
        <v>2.0300190882527869E-2</v>
      </c>
      <c r="AF18" s="32">
        <f>-AF13/AF6</f>
        <v>3.3819951977180206E-2</v>
      </c>
      <c r="AG18" s="32"/>
      <c r="AH18" s="31">
        <f>IFERROR(-AH13/AH6,"")</f>
        <v>5.1744983025328234E-2</v>
      </c>
      <c r="AI18" s="32" t="str">
        <f>IFERROR(-AI13/AI6,"")</f>
        <v/>
      </c>
      <c r="AJ18" s="31">
        <f t="shared" ref="AJ18:AL18" si="7">IFERROR(-AJ13/AJ6,"")</f>
        <v>7.6843029085379697E-2</v>
      </c>
      <c r="AK18" s="32" t="str">
        <f t="shared" si="7"/>
        <v/>
      </c>
      <c r="AL18" s="32" t="str">
        <f t="shared" si="7"/>
        <v/>
      </c>
    </row>
    <row r="19" spans="2:38" s="16" customFormat="1" x14ac:dyDescent="0.25">
      <c r="B19" s="5" t="s">
        <v>19</v>
      </c>
      <c r="C19" s="28" t="s">
        <v>17</v>
      </c>
      <c r="D19" s="31">
        <f>+D17+D18</f>
        <v>0.72216083709890622</v>
      </c>
      <c r="E19" s="32">
        <f>+E17+E18</f>
        <v>0.73588041344880517</v>
      </c>
      <c r="F19" s="31">
        <f>+F17+F18</f>
        <v>0.73616527282673128</v>
      </c>
      <c r="G19" s="32">
        <f>+G17+G18</f>
        <v>0.79251874035250336</v>
      </c>
      <c r="H19" s="32">
        <f>+H17+H18</f>
        <v>0.77452598240830017</v>
      </c>
      <c r="I19" s="28"/>
      <c r="J19" s="31">
        <f t="shared" ref="J19:N19" si="8">+J17+J18</f>
        <v>0.69477880553953197</v>
      </c>
      <c r="K19" s="32">
        <f t="shared" si="8"/>
        <v>0.67974772238641612</v>
      </c>
      <c r="L19" s="31">
        <f t="shared" si="8"/>
        <v>0.69385746925589098</v>
      </c>
      <c r="M19" s="32">
        <f t="shared" si="8"/>
        <v>0.70436572862231217</v>
      </c>
      <c r="N19" s="32">
        <f t="shared" si="8"/>
        <v>0.699299367010356</v>
      </c>
      <c r="O19" s="28"/>
      <c r="P19" s="31">
        <f t="shared" ref="P19:S19" si="9">+P17+P18</f>
        <v>0.73453879277462097</v>
      </c>
      <c r="Q19" s="32">
        <f t="shared" si="9"/>
        <v>0.63634411383169365</v>
      </c>
      <c r="R19" s="31">
        <f t="shared" si="9"/>
        <v>0.72488563023344221</v>
      </c>
      <c r="S19" s="32">
        <f t="shared" si="9"/>
        <v>0.72498620443149719</v>
      </c>
      <c r="T19" s="32">
        <f>+T17+T18</f>
        <v>0.71344321577924497</v>
      </c>
      <c r="U19" s="32"/>
      <c r="V19" s="31">
        <f t="shared" ref="V19:Y19" si="10">+V17+V18</f>
        <v>0.79304919150007092</v>
      </c>
      <c r="W19" s="32">
        <f t="shared" si="10"/>
        <v>0.63491439791981852</v>
      </c>
      <c r="X19" s="31">
        <f t="shared" si="10"/>
        <v>0.80056281743234137</v>
      </c>
      <c r="Y19" s="32">
        <f t="shared" si="10"/>
        <v>0.79000864032052187</v>
      </c>
      <c r="Z19" s="32">
        <f>+Z17+Z18</f>
        <v>0.7916256142372432</v>
      </c>
      <c r="AA19" s="32"/>
      <c r="AB19" s="31">
        <f t="shared" ref="AB19:AE19" si="11">+AB17+AB18</f>
        <v>0.6423726954665806</v>
      </c>
      <c r="AC19" s="32">
        <f t="shared" si="11"/>
        <v>1.2226626733648405</v>
      </c>
      <c r="AD19" s="31">
        <f t="shared" si="11"/>
        <v>0.7580835386927256</v>
      </c>
      <c r="AE19" s="32">
        <f t="shared" si="11"/>
        <v>1.1873897375791809</v>
      </c>
      <c r="AF19" s="32">
        <f>+AF17+AF18</f>
        <v>1.0969875597050727</v>
      </c>
      <c r="AG19" s="32"/>
      <c r="AH19" s="31">
        <f>IFERROR(+AH17+AH18,"")</f>
        <v>0.94478350684021839</v>
      </c>
      <c r="AI19" s="32" t="str">
        <f>IFERROR(+AI17+AI18,"")</f>
        <v/>
      </c>
      <c r="AJ19" s="31">
        <f t="shared" ref="AJ19:AL19" si="12">IFERROR(+AJ17+AJ18,"")</f>
        <v>0.96417535665167009</v>
      </c>
      <c r="AK19" s="32" t="str">
        <f t="shared" si="12"/>
        <v/>
      </c>
      <c r="AL19" s="32" t="str">
        <f t="shared" si="12"/>
        <v/>
      </c>
    </row>
    <row r="20" spans="2:38" s="16" customFormat="1" x14ac:dyDescent="0.25">
      <c r="B20" s="5" t="s">
        <v>20</v>
      </c>
      <c r="C20" s="28" t="s">
        <v>17</v>
      </c>
      <c r="D20" s="31">
        <f>-D8/D6</f>
        <v>0.10851668676155342</v>
      </c>
      <c r="E20" s="32">
        <f>-E8/E6</f>
        <v>9.6122631239253131E-2</v>
      </c>
      <c r="F20" s="31">
        <f>-F8/F6</f>
        <v>0.10977245893245195</v>
      </c>
      <c r="G20" s="32">
        <f>-G8/G6</f>
        <v>0.1026167904280413</v>
      </c>
      <c r="H20" s="32">
        <f>-H8/H6</f>
        <v>0.10630648906184283</v>
      </c>
      <c r="I20" s="32"/>
      <c r="J20" s="31">
        <f>-J8/J6</f>
        <v>0.10701124724026333</v>
      </c>
      <c r="K20" s="32">
        <f>-K8/K6</f>
        <v>0.10088891334757208</v>
      </c>
      <c r="L20" s="31">
        <f>-L8/L6</f>
        <v>0.10813222449790098</v>
      </c>
      <c r="M20" s="32">
        <f>-M8/M6</f>
        <v>0.10950665076322212</v>
      </c>
      <c r="N20" s="32">
        <f>-N8/N6</f>
        <v>0.11044774859702496</v>
      </c>
      <c r="O20" s="32"/>
      <c r="P20" s="31">
        <f>-P8/P6</f>
        <v>0.13211229711074979</v>
      </c>
      <c r="Q20" s="32">
        <f>-Q8/Q6</f>
        <v>0.12462746702327221</v>
      </c>
      <c r="R20" s="31">
        <f>-R8/R6</f>
        <v>0.14245903576033017</v>
      </c>
      <c r="S20" s="32">
        <f>-S8/S6</f>
        <v>0.13272527474790566</v>
      </c>
      <c r="T20" s="32">
        <f>-T8/T6</f>
        <v>0.14109707863699539</v>
      </c>
      <c r="U20" s="32"/>
      <c r="V20" s="31">
        <f>-V8/V6</f>
        <v>8.9104874175823329E-2</v>
      </c>
      <c r="W20" s="32">
        <f>-W8/W6</f>
        <v>6.3069832635808676E-2</v>
      </c>
      <c r="X20" s="31">
        <f>-X8/X6</f>
        <v>8.1594869995474703E-2</v>
      </c>
      <c r="Y20" s="32">
        <f>-Y8/Y6</f>
        <v>6.8559758052841827E-2</v>
      </c>
      <c r="Z20" s="32">
        <f>-Z8/Z6</f>
        <v>7.2426992462617315E-2</v>
      </c>
      <c r="AA20" s="32"/>
      <c r="AB20" s="31">
        <f>-AB8/AB6</f>
        <v>7.6216676247295209E-2</v>
      </c>
      <c r="AC20" s="32">
        <f>-AC8/AC6</f>
        <v>7.9855819991150878E-2</v>
      </c>
      <c r="AD20" s="31">
        <f>-AD8/AD6</f>
        <v>7.2475623031480474E-2</v>
      </c>
      <c r="AE20" s="32">
        <f>-AE8/AE6</f>
        <v>7.6626839236496158E-2</v>
      </c>
      <c r="AF20" s="32">
        <f>-AF8/AF6</f>
        <v>7.8964898480940751E-2</v>
      </c>
      <c r="AG20" s="32"/>
      <c r="AH20" s="31">
        <f>IFERROR(-AH8/AH6,"")</f>
        <v>0.22650651229906504</v>
      </c>
      <c r="AI20" s="32" t="str">
        <f>IFERROR(-AI8/AI6,"")</f>
        <v/>
      </c>
      <c r="AJ20" s="31">
        <f t="shared" ref="AJ20:AL20" si="13">IFERROR(-AJ8/AJ6,"")</f>
        <v>0.25552580006185205</v>
      </c>
      <c r="AK20" s="32" t="str">
        <f t="shared" si="13"/>
        <v/>
      </c>
      <c r="AL20" s="32" t="str">
        <f t="shared" si="13"/>
        <v/>
      </c>
    </row>
    <row r="21" spans="2:38" s="16" customFormat="1" x14ac:dyDescent="0.25">
      <c r="B21" s="28" t="s">
        <v>21</v>
      </c>
      <c r="C21" s="28" t="s">
        <v>17</v>
      </c>
      <c r="D21" s="33">
        <f>+D20+D19</f>
        <v>0.83067752386045968</v>
      </c>
      <c r="E21" s="34">
        <f>+E20+E19</f>
        <v>0.8320030446880583</v>
      </c>
      <c r="F21" s="33">
        <f>+F20+F19</f>
        <v>0.84593773175918319</v>
      </c>
      <c r="G21" s="34">
        <f>+G20+G19</f>
        <v>0.89513553078054464</v>
      </c>
      <c r="H21" s="34">
        <f>+H20+H19</f>
        <v>0.88083247147014299</v>
      </c>
      <c r="I21" s="34"/>
      <c r="J21" s="33">
        <f t="shared" ref="J21:N21" si="14">+J20+J19</f>
        <v>0.80179005277979531</v>
      </c>
      <c r="K21" s="34">
        <f t="shared" si="14"/>
        <v>0.78063663573398823</v>
      </c>
      <c r="L21" s="33">
        <f t="shared" si="14"/>
        <v>0.80198969375379192</v>
      </c>
      <c r="M21" s="34">
        <f t="shared" si="14"/>
        <v>0.81387237938553425</v>
      </c>
      <c r="N21" s="34">
        <f t="shared" si="14"/>
        <v>0.809747115607381</v>
      </c>
      <c r="O21" s="34"/>
      <c r="P21" s="33">
        <f t="shared" ref="P21:S21" si="15">+P20+P19</f>
        <v>0.86665108988537076</v>
      </c>
      <c r="Q21" s="34">
        <f t="shared" si="15"/>
        <v>0.76097158085496586</v>
      </c>
      <c r="R21" s="33">
        <f t="shared" si="15"/>
        <v>0.86734466599377236</v>
      </c>
      <c r="S21" s="34">
        <f t="shared" si="15"/>
        <v>0.85771147917940282</v>
      </c>
      <c r="T21" s="34">
        <f>+T20+T19</f>
        <v>0.85454029441624035</v>
      </c>
      <c r="U21" s="34"/>
      <c r="V21" s="33">
        <f t="shared" ref="V21:Y21" si="16">+V20+V19</f>
        <v>0.88215406567589427</v>
      </c>
      <c r="W21" s="34">
        <f t="shared" si="16"/>
        <v>0.69798423055562719</v>
      </c>
      <c r="X21" s="33">
        <f t="shared" si="16"/>
        <v>0.88215768742781608</v>
      </c>
      <c r="Y21" s="34">
        <f t="shared" si="16"/>
        <v>0.85856839837336374</v>
      </c>
      <c r="Z21" s="34">
        <f>+Z20+Z19</f>
        <v>0.8640526066998605</v>
      </c>
      <c r="AA21" s="34"/>
      <c r="AB21" s="33">
        <f t="shared" ref="AB21:AE21" si="17">+AB20+AB19</f>
        <v>0.71858937171387582</v>
      </c>
      <c r="AC21" s="34">
        <f t="shared" si="17"/>
        <v>1.3025184933559912</v>
      </c>
      <c r="AD21" s="33">
        <f t="shared" si="17"/>
        <v>0.83055916172420607</v>
      </c>
      <c r="AE21" s="34">
        <f t="shared" si="17"/>
        <v>1.264016576815677</v>
      </c>
      <c r="AF21" s="34">
        <f>+AF20+AF19</f>
        <v>1.1759524581860135</v>
      </c>
      <c r="AG21" s="34"/>
      <c r="AH21" s="33">
        <f>IFERROR(+AH20+AH19,"")</f>
        <v>1.1712900191392834</v>
      </c>
      <c r="AI21" s="34" t="str">
        <f>IFERROR(+AI20+AI19,"")</f>
        <v/>
      </c>
      <c r="AJ21" s="33">
        <f t="shared" ref="AJ21:AL21" si="18">IFERROR(+AJ20+AJ19,"")</f>
        <v>1.2197011567135221</v>
      </c>
      <c r="AK21" s="34" t="str">
        <f t="shared" si="18"/>
        <v/>
      </c>
      <c r="AL21" s="34" t="str">
        <f t="shared" si="18"/>
        <v/>
      </c>
    </row>
    <row r="22" spans="2:38" s="16" customFormat="1" x14ac:dyDescent="0.25">
      <c r="B22" s="28"/>
      <c r="C22" s="28"/>
      <c r="D22" s="35"/>
      <c r="E22" s="36"/>
      <c r="F22" s="35"/>
      <c r="G22" s="36"/>
      <c r="H22" s="36"/>
      <c r="I22" s="17"/>
      <c r="J22" s="35"/>
      <c r="K22" s="36"/>
      <c r="L22" s="35"/>
      <c r="M22" s="36"/>
      <c r="N22" s="36"/>
      <c r="O22" s="17"/>
      <c r="P22" s="35"/>
      <c r="Q22" s="36"/>
      <c r="R22" s="35"/>
      <c r="S22" s="36"/>
      <c r="T22" s="36"/>
      <c r="U22" s="17"/>
      <c r="V22" s="35"/>
      <c r="W22" s="36"/>
      <c r="X22" s="35"/>
      <c r="Y22" s="36"/>
      <c r="Z22" s="36"/>
      <c r="AA22" s="18"/>
      <c r="AB22" s="29"/>
      <c r="AC22" s="30"/>
      <c r="AD22" s="29"/>
      <c r="AE22" s="30"/>
      <c r="AF22" s="36"/>
      <c r="AG22" s="18"/>
      <c r="AH22" s="29"/>
      <c r="AI22" s="30"/>
      <c r="AJ22" s="29"/>
      <c r="AK22" s="30"/>
      <c r="AL22" s="36"/>
    </row>
    <row r="23" spans="2:38" s="16" customFormat="1" x14ac:dyDescent="0.25">
      <c r="B23" s="5" t="s">
        <v>22</v>
      </c>
      <c r="C23" s="5" t="s">
        <v>7</v>
      </c>
      <c r="D23" s="11">
        <v>-205.49716318980003</v>
      </c>
      <c r="E23" s="12">
        <v>-214.57214173899999</v>
      </c>
      <c r="F23" s="11">
        <v>-522.11239610773157</v>
      </c>
      <c r="G23" s="12">
        <v>-768.15017254081397</v>
      </c>
      <c r="H23" s="12">
        <v>-851.01137652278783</v>
      </c>
      <c r="I23" s="17"/>
      <c r="J23" s="11">
        <v>-89.311171253800012</v>
      </c>
      <c r="K23" s="12">
        <v>-46.887777739000001</v>
      </c>
      <c r="L23" s="11">
        <v>-318.48629488734701</v>
      </c>
      <c r="M23" s="12">
        <v>-208.99684651204399</v>
      </c>
      <c r="N23" s="12">
        <v>-230.74854108550795</v>
      </c>
      <c r="O23" s="17"/>
      <c r="P23" s="11">
        <v>-66.185991936000008</v>
      </c>
      <c r="Q23" s="12">
        <v>0</v>
      </c>
      <c r="R23" s="11">
        <v>-79.276382408384649</v>
      </c>
      <c r="S23" s="12">
        <v>-74.106115702879208</v>
      </c>
      <c r="T23" s="12">
        <v>-67.011438425903791</v>
      </c>
      <c r="U23" s="17"/>
      <c r="V23" s="11">
        <v>-50</v>
      </c>
      <c r="W23" s="12">
        <v>0</v>
      </c>
      <c r="X23" s="11">
        <v>-93.161749999999998</v>
      </c>
      <c r="Y23" s="12">
        <v>-20.969984</v>
      </c>
      <c r="Z23" s="12">
        <v>-40.354468099999998</v>
      </c>
      <c r="AA23" s="18"/>
      <c r="AB23" s="37">
        <v>0</v>
      </c>
      <c r="AC23" s="14">
        <v>-167.68436399999999</v>
      </c>
      <c r="AD23" s="37">
        <v>0</v>
      </c>
      <c r="AE23" s="14">
        <v>-464.07722632589065</v>
      </c>
      <c r="AF23" s="12">
        <v>-512.89692891137599</v>
      </c>
      <c r="AG23" s="18"/>
      <c r="AH23" s="37">
        <v>0</v>
      </c>
      <c r="AI23" s="14">
        <v>0</v>
      </c>
      <c r="AJ23" s="37">
        <v>-31.187968811999998</v>
      </c>
      <c r="AK23" s="14">
        <v>0</v>
      </c>
      <c r="AL23" s="12">
        <v>0</v>
      </c>
    </row>
    <row r="24" spans="2:38" s="16" customFormat="1" x14ac:dyDescent="0.25">
      <c r="B24" s="5" t="s">
        <v>23</v>
      </c>
      <c r="C24" s="5" t="s">
        <v>7</v>
      </c>
      <c r="D24" s="11">
        <v>91.159154967337344</v>
      </c>
      <c r="E24" s="12">
        <v>83.778472441314278</v>
      </c>
      <c r="F24" s="11">
        <v>215.36564604738535</v>
      </c>
      <c r="G24" s="12">
        <v>94.612402930477586</v>
      </c>
      <c r="H24" s="12">
        <v>106.30568090764858</v>
      </c>
      <c r="I24" s="17"/>
      <c r="J24" s="11">
        <v>7.5462114927016515</v>
      </c>
      <c r="K24" s="12">
        <v>21.541821785893333</v>
      </c>
      <c r="L24" s="11">
        <v>30.61658244023744</v>
      </c>
      <c r="M24" s="12">
        <v>-37.80999101496645</v>
      </c>
      <c r="N24" s="12">
        <v>-39.663503526274702</v>
      </c>
      <c r="O24" s="17"/>
      <c r="P24" s="11">
        <v>33.97721794248335</v>
      </c>
      <c r="Q24" s="12">
        <v>33.228906048822097</v>
      </c>
      <c r="R24" s="11">
        <v>119.6259138714518</v>
      </c>
      <c r="S24" s="12">
        <v>85.062349610131236</v>
      </c>
      <c r="T24" s="12">
        <v>104.84643094059078</v>
      </c>
      <c r="U24" s="17"/>
      <c r="V24" s="11">
        <v>25.346871454641096</v>
      </c>
      <c r="W24" s="12">
        <v>45.628848525273355</v>
      </c>
      <c r="X24" s="11">
        <v>58.372249750906697</v>
      </c>
      <c r="Y24" s="12">
        <v>54.582324255984098</v>
      </c>
      <c r="Z24" s="12">
        <v>26.0953350757542</v>
      </c>
      <c r="AA24" s="18"/>
      <c r="AB24" s="37">
        <v>24.288854077511235</v>
      </c>
      <c r="AC24" s="14">
        <v>-16.621103918674503</v>
      </c>
      <c r="AD24" s="37">
        <v>6.7508999847894051</v>
      </c>
      <c r="AE24" s="14">
        <v>-7.2222799206712871</v>
      </c>
      <c r="AF24" s="12">
        <v>15.027418417578309</v>
      </c>
      <c r="AG24" s="18"/>
      <c r="AH24" s="37">
        <v>0</v>
      </c>
      <c r="AI24" s="14">
        <v>0</v>
      </c>
      <c r="AJ24" s="37">
        <v>0</v>
      </c>
      <c r="AK24" s="14">
        <v>0</v>
      </c>
      <c r="AL24" s="12">
        <v>0</v>
      </c>
    </row>
    <row r="25" spans="2:38" s="16" customFormat="1" x14ac:dyDescent="0.25">
      <c r="B25" s="5" t="s">
        <v>24</v>
      </c>
      <c r="C25" s="5" t="s">
        <v>7</v>
      </c>
      <c r="D25" s="11">
        <v>-41.32252407</v>
      </c>
      <c r="E25" s="12">
        <v>-43.026603480000006</v>
      </c>
      <c r="F25" s="11">
        <v>-126.02562847</v>
      </c>
      <c r="G25" s="12">
        <v>-141.95106919</v>
      </c>
      <c r="H25" s="12">
        <v>-173.73650555</v>
      </c>
      <c r="I25" s="17"/>
      <c r="J25" s="11">
        <v>-31.660184170000008</v>
      </c>
      <c r="K25" s="12">
        <v>-27.703427730000016</v>
      </c>
      <c r="L25" s="11">
        <v>-97.662917790000009</v>
      </c>
      <c r="M25" s="12">
        <v>-98.046155180000014</v>
      </c>
      <c r="N25" s="12">
        <v>-125.34097633</v>
      </c>
      <c r="O25" s="17"/>
      <c r="P25" s="11">
        <v>-8.0884203400000008</v>
      </c>
      <c r="Q25" s="12">
        <v>-3.3593846699999994</v>
      </c>
      <c r="R25" s="11">
        <v>-14.23929088</v>
      </c>
      <c r="S25" s="12">
        <v>-7.5549149899999994</v>
      </c>
      <c r="T25" s="12">
        <v>-8.1460629400000002</v>
      </c>
      <c r="U25" s="17"/>
      <c r="V25" s="11">
        <v>-1.4353031900000008</v>
      </c>
      <c r="W25" s="12">
        <v>2.49292194</v>
      </c>
      <c r="X25" s="11">
        <v>-4.833186350000001</v>
      </c>
      <c r="Y25" s="12">
        <v>-3.0822010199999998</v>
      </c>
      <c r="Z25" s="12">
        <v>-6.6969308300000003</v>
      </c>
      <c r="AA25" s="18"/>
      <c r="AB25" s="37">
        <v>4.1532757299999998</v>
      </c>
      <c r="AC25" s="14">
        <v>-14.456713019999999</v>
      </c>
      <c r="AD25" s="37">
        <v>5.86524234</v>
      </c>
      <c r="AE25" s="14">
        <v>-33.267797999999999</v>
      </c>
      <c r="AF25" s="12">
        <v>-33.552535450000001</v>
      </c>
      <c r="AG25" s="18"/>
      <c r="AH25" s="37">
        <v>-4.2918921000000001</v>
      </c>
      <c r="AI25" s="14">
        <v>0</v>
      </c>
      <c r="AJ25" s="37">
        <v>-15.155475789999999</v>
      </c>
      <c r="AK25" s="14">
        <v>0</v>
      </c>
      <c r="AL25" s="12">
        <v>0</v>
      </c>
    </row>
    <row r="26" spans="2:38" s="16" customFormat="1" x14ac:dyDescent="0.25">
      <c r="B26" s="5" t="s">
        <v>25</v>
      </c>
      <c r="C26" s="5" t="s">
        <v>7</v>
      </c>
      <c r="D26" s="11">
        <v>120.38927727999993</v>
      </c>
      <c r="E26" s="12">
        <v>113.07238888999998</v>
      </c>
      <c r="F26" s="11">
        <v>390.61786051999997</v>
      </c>
      <c r="G26" s="12">
        <v>352.37600474999999</v>
      </c>
      <c r="H26" s="12">
        <v>449.82525092000003</v>
      </c>
      <c r="I26" s="17"/>
      <c r="J26" s="11">
        <v>84.201810529999989</v>
      </c>
      <c r="K26" s="12">
        <v>67.746223490000034</v>
      </c>
      <c r="L26" s="11">
        <v>257.96489262</v>
      </c>
      <c r="M26" s="12">
        <v>216.66002392999999</v>
      </c>
      <c r="N26" s="12">
        <v>283.54187618999998</v>
      </c>
      <c r="O26" s="17"/>
      <c r="P26" s="11">
        <v>12.633881780000001</v>
      </c>
      <c r="Q26" s="12">
        <v>12.969918960000001</v>
      </c>
      <c r="R26" s="11">
        <v>36.45381296</v>
      </c>
      <c r="S26" s="12">
        <v>41.731958880000001</v>
      </c>
      <c r="T26" s="12">
        <v>50.053612819999998</v>
      </c>
      <c r="U26" s="17"/>
      <c r="V26" s="11">
        <v>18.078339329999991</v>
      </c>
      <c r="W26" s="12">
        <v>14.460809099999999</v>
      </c>
      <c r="X26" s="11">
        <v>63.850529889999997</v>
      </c>
      <c r="Y26" s="12">
        <v>50.314482630000001</v>
      </c>
      <c r="Z26" s="12">
        <v>66.423051369999996</v>
      </c>
      <c r="AA26" s="18"/>
      <c r="AB26" s="37">
        <v>1.7800407299999996</v>
      </c>
      <c r="AC26" s="14">
        <v>17.895437340000004</v>
      </c>
      <c r="AD26" s="37">
        <v>17.479963519999998</v>
      </c>
      <c r="AE26" s="14">
        <v>43.669539310000005</v>
      </c>
      <c r="AF26" s="12">
        <v>49.806710539999997</v>
      </c>
      <c r="AG26" s="18"/>
      <c r="AH26" s="37">
        <v>3.6952049099999993</v>
      </c>
      <c r="AI26" s="14">
        <v>0</v>
      </c>
      <c r="AJ26" s="37">
        <v>14.868661529999999</v>
      </c>
      <c r="AK26" s="14">
        <v>0</v>
      </c>
      <c r="AL26" s="12">
        <v>0</v>
      </c>
    </row>
    <row r="27" spans="2:38" s="16" customFormat="1" x14ac:dyDescent="0.25">
      <c r="B27" s="5"/>
      <c r="C27" s="28"/>
      <c r="D27" s="29"/>
      <c r="E27" s="30"/>
      <c r="F27" s="29"/>
      <c r="G27" s="30"/>
      <c r="H27" s="30"/>
      <c r="I27" s="28"/>
      <c r="J27" s="29"/>
      <c r="K27" s="30"/>
      <c r="L27" s="29"/>
      <c r="M27" s="30"/>
      <c r="N27" s="30"/>
      <c r="O27" s="28"/>
      <c r="P27" s="29"/>
      <c r="Q27" s="30"/>
      <c r="R27" s="29"/>
      <c r="S27" s="30"/>
      <c r="T27" s="30"/>
      <c r="U27" s="28"/>
      <c r="V27" s="29"/>
      <c r="W27" s="30"/>
      <c r="X27" s="29"/>
      <c r="Y27" s="30"/>
      <c r="Z27" s="30"/>
      <c r="AA27" s="28"/>
      <c r="AB27" s="29"/>
      <c r="AC27" s="30"/>
      <c r="AD27" s="29"/>
      <c r="AE27" s="30"/>
      <c r="AF27" s="30"/>
      <c r="AG27" s="28"/>
      <c r="AH27" s="29"/>
      <c r="AI27" s="30"/>
      <c r="AJ27" s="29"/>
      <c r="AK27" s="30"/>
      <c r="AL27" s="30"/>
    </row>
    <row r="28" spans="2:38" s="16" customFormat="1" x14ac:dyDescent="0.25">
      <c r="B28" s="5" t="s">
        <v>26</v>
      </c>
      <c r="C28" s="5" t="s">
        <v>17</v>
      </c>
      <c r="D28" s="38">
        <f t="shared" ref="D28:H31" si="19">+D23/-D$6</f>
        <v>5.8233013784632776E-2</v>
      </c>
      <c r="E28" s="39">
        <f t="shared" si="19"/>
        <v>7.1485751183745908E-2</v>
      </c>
      <c r="F28" s="38">
        <f t="shared" si="19"/>
        <v>5.1204855242845439E-2</v>
      </c>
      <c r="G28" s="39">
        <f t="shared" si="19"/>
        <v>8.9304947094205847E-2</v>
      </c>
      <c r="H28" s="39">
        <f t="shared" si="19"/>
        <v>7.222528969043536E-2</v>
      </c>
      <c r="I28" s="18"/>
      <c r="J28" s="38">
        <f t="shared" ref="J28:N31" si="20">+J23/-J$6</f>
        <v>5.9980616870770991E-2</v>
      </c>
      <c r="K28" s="39">
        <f t="shared" si="20"/>
        <v>3.6249427316539393E-2</v>
      </c>
      <c r="L28" s="38">
        <f t="shared" si="20"/>
        <v>7.3323178547179207E-2</v>
      </c>
      <c r="M28" s="39">
        <f t="shared" si="20"/>
        <v>5.7440002571960698E-2</v>
      </c>
      <c r="N28" s="39">
        <f t="shared" si="20"/>
        <v>4.5710740023965774E-2</v>
      </c>
      <c r="O28" s="18"/>
      <c r="P28" s="38">
        <f t="shared" ref="P28:S31" si="21">+P23/-P$6</f>
        <v>8.1505669243629689E-2</v>
      </c>
      <c r="Q28" s="39">
        <f t="shared" si="21"/>
        <v>0</v>
      </c>
      <c r="R28" s="38">
        <f t="shared" si="21"/>
        <v>3.4073246177797972E-2</v>
      </c>
      <c r="S28" s="39">
        <f t="shared" si="21"/>
        <v>3.5373753929260419E-2</v>
      </c>
      <c r="T28" s="39">
        <f>+T23/-T$6</f>
        <v>2.3382334785960524E-2</v>
      </c>
      <c r="U28" s="18"/>
      <c r="V28" s="38">
        <f t="shared" ref="V28:Y31" si="22">+V23/-V$6</f>
        <v>7.5209929018681648E-2</v>
      </c>
      <c r="W28" s="39">
        <f t="shared" si="22"/>
        <v>0</v>
      </c>
      <c r="X28" s="38">
        <f t="shared" si="22"/>
        <v>4.8209322659651957E-2</v>
      </c>
      <c r="Y28" s="39">
        <f t="shared" si="22"/>
        <v>1.2432792072057417E-2</v>
      </c>
      <c r="Z28" s="39">
        <f>+Z23/-Z$6</f>
        <v>1.7788301480990164E-2</v>
      </c>
      <c r="AA28" s="18"/>
      <c r="AB28" s="38">
        <f t="shared" ref="AB28:AE31" si="23">+AB23/-AB$6</f>
        <v>0</v>
      </c>
      <c r="AC28" s="39">
        <f t="shared" si="23"/>
        <v>0.4038141367865335</v>
      </c>
      <c r="AD28" s="38">
        <f t="shared" si="23"/>
        <v>0</v>
      </c>
      <c r="AE28" s="39">
        <f t="shared" si="23"/>
        <v>0.39285592034599842</v>
      </c>
      <c r="AF28" s="39">
        <f>+AF23/-AF$6</f>
        <v>0.32051611039760836</v>
      </c>
      <c r="AG28" s="18"/>
      <c r="AH28" s="38">
        <f t="shared" ref="AH28:AL31" si="24">IFERROR(+AH23/-AH$6,"")</f>
        <v>0</v>
      </c>
      <c r="AI28" s="39" t="str">
        <f t="shared" si="24"/>
        <v/>
      </c>
      <c r="AJ28" s="38">
        <f t="shared" si="24"/>
        <v>0.12694547646672097</v>
      </c>
      <c r="AK28" s="39" t="str">
        <f t="shared" si="24"/>
        <v/>
      </c>
      <c r="AL28" s="39" t="str">
        <f t="shared" si="24"/>
        <v/>
      </c>
    </row>
    <row r="29" spans="2:38" s="16" customFormat="1" x14ac:dyDescent="0.25">
      <c r="B29" s="5" t="s">
        <v>27</v>
      </c>
      <c r="C29" s="5" t="s">
        <v>17</v>
      </c>
      <c r="D29" s="38">
        <f t="shared" si="19"/>
        <v>-2.5832338731145658E-2</v>
      </c>
      <c r="E29" s="39">
        <f t="shared" si="19"/>
        <v>-2.7911205000595702E-2</v>
      </c>
      <c r="F29" s="38">
        <f t="shared" si="19"/>
        <v>-2.1121442073294135E-2</v>
      </c>
      <c r="G29" s="39">
        <f t="shared" si="19"/>
        <v>-1.0999614320483733E-2</v>
      </c>
      <c r="H29" s="39">
        <f t="shared" si="19"/>
        <v>-9.022157413060514E-3</v>
      </c>
      <c r="I29" s="18"/>
      <c r="J29" s="38">
        <f t="shared" si="20"/>
        <v>-5.0679709381852749E-3</v>
      </c>
      <c r="K29" s="39">
        <f t="shared" si="20"/>
        <v>-1.6654205866619077E-2</v>
      </c>
      <c r="L29" s="38">
        <f t="shared" si="20"/>
        <v>-7.0486710945097822E-3</v>
      </c>
      <c r="M29" s="39">
        <f t="shared" si="20"/>
        <v>1.0391572970553544E-2</v>
      </c>
      <c r="N29" s="39">
        <f t="shared" si="20"/>
        <v>7.857246202294884E-3</v>
      </c>
      <c r="O29" s="18"/>
      <c r="P29" s="38">
        <f t="shared" si="21"/>
        <v>-4.1841722189744288E-2</v>
      </c>
      <c r="Q29" s="39">
        <f t="shared" si="21"/>
        <v>-4.7214912428860868E-2</v>
      </c>
      <c r="R29" s="38">
        <f t="shared" si="21"/>
        <v>-5.1415605616168134E-2</v>
      </c>
      <c r="S29" s="39">
        <f t="shared" si="21"/>
        <v>-4.0603593849361574E-2</v>
      </c>
      <c r="T29" s="39">
        <f>+T24/-T$6</f>
        <v>-3.6584117681292994E-2</v>
      </c>
      <c r="U29" s="18"/>
      <c r="V29" s="38">
        <f t="shared" si="22"/>
        <v>-3.8126728058984101E-2</v>
      </c>
      <c r="W29" s="39">
        <f t="shared" si="22"/>
        <v>-7.7455244404088755E-2</v>
      </c>
      <c r="X29" s="38">
        <f t="shared" si="22"/>
        <v>-3.0206459438677884E-2</v>
      </c>
      <c r="Y29" s="39">
        <f t="shared" si="22"/>
        <v>-3.2361049406821975E-2</v>
      </c>
      <c r="Z29" s="39">
        <f>+Z24/-Z$6</f>
        <v>-1.1502857290168894E-2</v>
      </c>
      <c r="AA29" s="18"/>
      <c r="AB29" s="38">
        <f t="shared" si="23"/>
        <v>-5.1818201742690702E-2</v>
      </c>
      <c r="AC29" s="39">
        <f t="shared" si="23"/>
        <v>4.0026610539303557E-2</v>
      </c>
      <c r="AD29" s="38">
        <f t="shared" si="23"/>
        <v>-5.0074332524017587E-3</v>
      </c>
      <c r="AE29" s="39">
        <f t="shared" si="23"/>
        <v>6.1138863626100121E-3</v>
      </c>
      <c r="AF29" s="39">
        <f>+AF24/-AF$6</f>
        <v>-9.3908335749692817E-3</v>
      </c>
      <c r="AG29" s="18"/>
      <c r="AH29" s="38">
        <f t="shared" si="24"/>
        <v>0</v>
      </c>
      <c r="AI29" s="39" t="str">
        <f t="shared" si="24"/>
        <v/>
      </c>
      <c r="AJ29" s="38">
        <f t="shared" si="24"/>
        <v>0</v>
      </c>
      <c r="AK29" s="39" t="str">
        <f t="shared" si="24"/>
        <v/>
      </c>
      <c r="AL29" s="39" t="str">
        <f t="shared" si="24"/>
        <v/>
      </c>
    </row>
    <row r="30" spans="2:38" s="16" customFormat="1" x14ac:dyDescent="0.25">
      <c r="B30" s="5" t="s">
        <v>24</v>
      </c>
      <c r="C30" s="5" t="s">
        <v>17</v>
      </c>
      <c r="D30" s="38">
        <f t="shared" si="19"/>
        <v>1.1709821568493407E-2</v>
      </c>
      <c r="E30" s="39">
        <f t="shared" si="19"/>
        <v>1.4334521926869176E-2</v>
      </c>
      <c r="F30" s="38">
        <f t="shared" si="19"/>
        <v>1.2359645376746518E-2</v>
      </c>
      <c r="G30" s="39">
        <f t="shared" si="19"/>
        <v>1.6503195829595863E-2</v>
      </c>
      <c r="H30" s="39">
        <f t="shared" si="19"/>
        <v>1.4745007868665871E-2</v>
      </c>
      <c r="I30" s="18"/>
      <c r="J30" s="38">
        <f t="shared" si="20"/>
        <v>2.1262708237946442E-2</v>
      </c>
      <c r="K30" s="39">
        <f t="shared" si="20"/>
        <v>2.1417807333665613E-2</v>
      </c>
      <c r="L30" s="38">
        <f t="shared" si="20"/>
        <v>2.248434445534802E-2</v>
      </c>
      <c r="M30" s="39">
        <f t="shared" si="20"/>
        <v>2.6946681252367669E-2</v>
      </c>
      <c r="N30" s="39">
        <f t="shared" si="20"/>
        <v>2.4829750846604645E-2</v>
      </c>
      <c r="O30" s="18"/>
      <c r="P30" s="38">
        <f t="shared" si="21"/>
        <v>9.9605988163320881E-3</v>
      </c>
      <c r="Q30" s="39">
        <f t="shared" si="21"/>
        <v>4.7733456158882545E-3</v>
      </c>
      <c r="R30" s="38">
        <f t="shared" si="21"/>
        <v>6.1200933848388961E-3</v>
      </c>
      <c r="S30" s="39">
        <f t="shared" si="21"/>
        <v>3.6062570717406766E-3</v>
      </c>
      <c r="T30" s="39">
        <f>+T25/-T$6</f>
        <v>2.8424098232303677E-3</v>
      </c>
      <c r="U30" s="18"/>
      <c r="V30" s="38">
        <f t="shared" si="22"/>
        <v>2.158981020803748E-3</v>
      </c>
      <c r="W30" s="39">
        <f t="shared" si="22"/>
        <v>-4.2317499648509551E-3</v>
      </c>
      <c r="X30" s="38">
        <f t="shared" si="22"/>
        <v>2.5010762487971253E-3</v>
      </c>
      <c r="Y30" s="39">
        <f t="shared" si="22"/>
        <v>1.8273912085933531E-3</v>
      </c>
      <c r="Z30" s="39">
        <f>+Z25/-Z$6</f>
        <v>2.9520157298610935E-3</v>
      </c>
      <c r="AA30" s="18"/>
      <c r="AB30" s="38">
        <f t="shared" si="23"/>
        <v>-8.8606600782136641E-3</v>
      </c>
      <c r="AC30" s="39">
        <f t="shared" si="23"/>
        <v>3.4814367599246998E-2</v>
      </c>
      <c r="AD30" s="38">
        <f t="shared" si="23"/>
        <v>-4.3505028356047989E-3</v>
      </c>
      <c r="AE30" s="39">
        <f t="shared" si="23"/>
        <v>2.8162233912329401E-2</v>
      </c>
      <c r="AF30" s="39">
        <f>+AF25/-AF$6</f>
        <v>2.0967425520050417E-2</v>
      </c>
      <c r="AG30" s="18"/>
      <c r="AH30" s="38">
        <f t="shared" si="24"/>
        <v>4.5514476715850287E-2</v>
      </c>
      <c r="AI30" s="39" t="str">
        <f t="shared" si="24"/>
        <v/>
      </c>
      <c r="AJ30" s="38">
        <f t="shared" si="24"/>
        <v>6.1687861330076421E-2</v>
      </c>
      <c r="AK30" s="39" t="str">
        <f t="shared" si="24"/>
        <v/>
      </c>
      <c r="AL30" s="39" t="str">
        <f t="shared" si="24"/>
        <v/>
      </c>
    </row>
    <row r="31" spans="2:38" s="16" customFormat="1" x14ac:dyDescent="0.25">
      <c r="B31" s="5" t="s">
        <v>25</v>
      </c>
      <c r="C31" s="5" t="s">
        <v>17</v>
      </c>
      <c r="D31" s="38">
        <f t="shared" si="19"/>
        <v>-3.4115460936524455E-2</v>
      </c>
      <c r="E31" s="39">
        <f t="shared" si="19"/>
        <v>-3.767061554418525E-2</v>
      </c>
      <c r="F31" s="38">
        <f t="shared" si="19"/>
        <v>-3.8308860606078229E-2</v>
      </c>
      <c r="G31" s="39">
        <f t="shared" si="19"/>
        <v>-4.0967146251333228E-2</v>
      </c>
      <c r="H31" s="39">
        <f t="shared" si="19"/>
        <v>-3.8176644818213916E-2</v>
      </c>
      <c r="I31" s="18"/>
      <c r="J31" s="38">
        <f t="shared" si="20"/>
        <v>-5.6549214015713535E-2</v>
      </c>
      <c r="K31" s="39">
        <f t="shared" si="20"/>
        <v>-5.2375308082220177E-2</v>
      </c>
      <c r="L31" s="38">
        <f t="shared" si="20"/>
        <v>-5.9389701171193562E-2</v>
      </c>
      <c r="M31" s="39">
        <f t="shared" si="20"/>
        <v>-5.9546124927119866E-2</v>
      </c>
      <c r="N31" s="39">
        <f t="shared" si="20"/>
        <v>-5.6168974795925947E-2</v>
      </c>
      <c r="O31" s="18"/>
      <c r="P31" s="38">
        <f t="shared" si="21"/>
        <v>-1.5558171140194173E-2</v>
      </c>
      <c r="Q31" s="39">
        <f t="shared" si="21"/>
        <v>-1.8428942168787703E-2</v>
      </c>
      <c r="R31" s="38">
        <f t="shared" si="21"/>
        <v>-1.5667966995604379E-2</v>
      </c>
      <c r="S31" s="39">
        <f t="shared" si="21"/>
        <v>-1.9920299834980823E-2</v>
      </c>
      <c r="T31" s="39">
        <f>+T26/-T$6</f>
        <v>-1.746523220059204E-2</v>
      </c>
      <c r="U31" s="18"/>
      <c r="V31" s="38">
        <f t="shared" si="22"/>
        <v>-2.7193412355698804E-2</v>
      </c>
      <c r="W31" s="39">
        <f t="shared" si="22"/>
        <v>-2.4547310294297207E-2</v>
      </c>
      <c r="X31" s="38">
        <f t="shared" si="22"/>
        <v>-3.3041358684833225E-2</v>
      </c>
      <c r="Y31" s="39">
        <f t="shared" si="22"/>
        <v>-2.9830709491811467E-2</v>
      </c>
      <c r="Z31" s="39">
        <f>+Z26/-Z$6</f>
        <v>-2.927936654074885E-2</v>
      </c>
      <c r="AA31" s="18"/>
      <c r="AB31" s="38">
        <f t="shared" si="23"/>
        <v>-3.7975653097092367E-3</v>
      </c>
      <c r="AC31" s="39">
        <f t="shared" si="23"/>
        <v>-4.3095434836545647E-2</v>
      </c>
      <c r="AD31" s="38">
        <f t="shared" si="23"/>
        <v>-1.2965641733403369E-2</v>
      </c>
      <c r="AE31" s="39">
        <f t="shared" si="23"/>
        <v>-3.6967634013284678E-2</v>
      </c>
      <c r="AF31" s="39">
        <f>+AF26/-AF$6</f>
        <v>-3.1124875650676346E-2</v>
      </c>
      <c r="AG31" s="18"/>
      <c r="AH31" s="38">
        <f t="shared" si="24"/>
        <v>-3.9186753515189868E-2</v>
      </c>
      <c r="AI31" s="39" t="str">
        <f t="shared" si="24"/>
        <v/>
      </c>
      <c r="AJ31" s="38">
        <f t="shared" si="24"/>
        <v>-6.0520431251105046E-2</v>
      </c>
      <c r="AK31" s="39" t="str">
        <f t="shared" si="24"/>
        <v/>
      </c>
      <c r="AL31" s="39" t="str">
        <f t="shared" si="24"/>
        <v/>
      </c>
    </row>
    <row r="32" spans="2:38" s="16" customFormat="1" x14ac:dyDescent="0.25">
      <c r="B32" s="5"/>
      <c r="C32" s="5"/>
      <c r="D32" s="38"/>
      <c r="E32" s="39"/>
      <c r="F32" s="38"/>
      <c r="G32" s="39"/>
      <c r="H32" s="39"/>
      <c r="I32" s="18"/>
      <c r="J32" s="38"/>
      <c r="K32" s="39"/>
      <c r="L32" s="38"/>
      <c r="M32" s="39"/>
      <c r="N32" s="39"/>
      <c r="O32" s="18"/>
      <c r="P32" s="38"/>
      <c r="Q32" s="39"/>
      <c r="R32" s="38"/>
      <c r="S32" s="39"/>
      <c r="T32" s="39"/>
      <c r="U32" s="18"/>
      <c r="V32" s="38"/>
      <c r="W32" s="39"/>
      <c r="X32" s="38"/>
      <c r="Y32" s="39"/>
      <c r="Z32" s="39"/>
      <c r="AA32" s="18"/>
      <c r="AB32" s="38"/>
      <c r="AC32" s="39"/>
      <c r="AD32" s="38"/>
      <c r="AE32" s="39"/>
      <c r="AF32" s="39"/>
      <c r="AG32" s="18"/>
      <c r="AH32" s="38"/>
      <c r="AI32" s="39"/>
      <c r="AJ32" s="38"/>
      <c r="AK32" s="39"/>
      <c r="AL32" s="39"/>
    </row>
    <row r="33" spans="2:38" s="16" customFormat="1" x14ac:dyDescent="0.25">
      <c r="B33" s="5" t="s">
        <v>28</v>
      </c>
      <c r="C33" s="28" t="s">
        <v>17</v>
      </c>
      <c r="D33" s="31">
        <f>+(D6+D11)/D6</f>
        <v>0.94343580703592456</v>
      </c>
      <c r="E33" s="32">
        <f>+(E6+E11)/E6</f>
        <v>0.94398571211507565</v>
      </c>
      <c r="F33" s="31">
        <f>+(F6+F11)/F6</f>
        <v>0.94011819347448933</v>
      </c>
      <c r="G33" s="32">
        <f>+(G6+G11)/G6</f>
        <v>0.94445325263434521</v>
      </c>
      <c r="H33" s="32">
        <f>+(H6+H11)/H6</f>
        <v>0.94499668850378027</v>
      </c>
      <c r="I33" s="32"/>
      <c r="J33" s="31">
        <f>+(J6+J11)/J6</f>
        <v>0.94084721327834142</v>
      </c>
      <c r="K33" s="32">
        <f>+(K6+K11)/K6</f>
        <v>0.91952198121365158</v>
      </c>
      <c r="L33" s="31">
        <f>+(L6+L11)/L6</f>
        <v>0.92602445078641027</v>
      </c>
      <c r="M33" s="32">
        <f>+(M6+M11)/M6</f>
        <v>0.90440885861514397</v>
      </c>
      <c r="N33" s="32">
        <f>+(N6+N11)/N6</f>
        <v>0.91043983712744447</v>
      </c>
      <c r="O33" s="32"/>
      <c r="P33" s="31">
        <f>+(P6+P11)/P6</f>
        <v>0.93411577868884976</v>
      </c>
      <c r="Q33" s="32">
        <f>+(Q6+Q11)/Q6</f>
        <v>0.95332378549677188</v>
      </c>
      <c r="R33" s="31">
        <f>+(R6+R11)/R6</f>
        <v>0.95754548262189731</v>
      </c>
      <c r="S33" s="32">
        <f>+(S6+S11)/S6</f>
        <v>0.9771388717895213</v>
      </c>
      <c r="T33" s="32">
        <f>+(T6+T11)/T6</f>
        <v>0.97259007890788607</v>
      </c>
      <c r="U33" s="32"/>
      <c r="V33" s="31">
        <f>+(V6+V11)/V6</f>
        <v>0.96026078017023797</v>
      </c>
      <c r="W33" s="32">
        <f>+(W6+W11)/W6</f>
        <v>0.96578500685466728</v>
      </c>
      <c r="X33" s="31">
        <f>+(X6+X11)/X6</f>
        <v>0.96248761302123653</v>
      </c>
      <c r="Y33" s="32">
        <f>+(Y6+Y11)/Y6</f>
        <v>0.97955889189304346</v>
      </c>
      <c r="Z33" s="32">
        <f>+(Z6+Z11)/Z6</f>
        <v>0.97967396180340305</v>
      </c>
      <c r="AA33" s="32"/>
      <c r="AB33" s="31">
        <f>+(AB6+AB11)/AB6</f>
        <v>0.95601395714839987</v>
      </c>
      <c r="AC33" s="32">
        <f>+(AC6+AC11)/AC6</f>
        <v>0.97343620107348461</v>
      </c>
      <c r="AD33" s="31">
        <f>+(AD6+AD11)/AD6</f>
        <v>0.93721214460224522</v>
      </c>
      <c r="AE33" s="32">
        <f>+(AE6+AE11)/AE6</f>
        <v>0.95970465751047473</v>
      </c>
      <c r="AF33" s="32">
        <f>+(AF6+AF11)/AF6</f>
        <v>0.95542955969233279</v>
      </c>
      <c r="AG33" s="32"/>
      <c r="AH33" s="31">
        <f>IFERROR(+(AH6+AH11)/AH6,"")</f>
        <v>0.88342926167396341</v>
      </c>
      <c r="AI33" s="32" t="str">
        <f>IFERROR(+(AI6+AI11)/AI6,"")</f>
        <v/>
      </c>
      <c r="AJ33" s="31">
        <f t="shared" ref="AJ33:AL33" si="25">IFERROR(+(AJ6+AJ11)/AJ6,"")</f>
        <v>0.8642497650266513</v>
      </c>
      <c r="AK33" s="32" t="str">
        <f t="shared" si="25"/>
        <v/>
      </c>
      <c r="AL33" s="32" t="str">
        <f t="shared" si="25"/>
        <v/>
      </c>
    </row>
    <row r="34" spans="2:38" s="16" customFormat="1" x14ac:dyDescent="0.25">
      <c r="B34" s="40"/>
      <c r="C34" s="40"/>
      <c r="D34" s="41"/>
      <c r="E34" s="41"/>
      <c r="F34" s="41"/>
      <c r="G34" s="41"/>
      <c r="H34" s="41"/>
      <c r="J34" s="41"/>
      <c r="K34" s="41"/>
      <c r="L34" s="41"/>
      <c r="M34" s="41"/>
      <c r="N34" s="41"/>
      <c r="P34" s="41"/>
      <c r="Q34" s="41"/>
      <c r="R34" s="41"/>
      <c r="S34" s="41"/>
      <c r="T34" s="41"/>
      <c r="V34" s="41"/>
      <c r="W34" s="41"/>
      <c r="X34" s="41"/>
      <c r="Y34" s="41"/>
      <c r="Z34" s="41"/>
      <c r="AB34" s="41"/>
      <c r="AC34" s="41"/>
      <c r="AD34" s="41"/>
      <c r="AE34" s="41"/>
      <c r="AF34" s="41"/>
      <c r="AH34" s="41"/>
      <c r="AI34" s="41"/>
      <c r="AJ34" s="41"/>
      <c r="AK34" s="41"/>
      <c r="AL34" s="41"/>
    </row>
    <row r="35" spans="2:38" s="16" customFormat="1" hidden="1" outlineLevel="1" x14ac:dyDescent="0.25">
      <c r="B35" s="42" t="s">
        <v>29</v>
      </c>
      <c r="C35" s="40"/>
      <c r="D35" s="41"/>
      <c r="E35" s="41"/>
      <c r="F35" s="41"/>
      <c r="G35" s="41"/>
      <c r="H35" s="41"/>
      <c r="J35" s="41"/>
      <c r="K35" s="41"/>
      <c r="L35" s="41"/>
      <c r="M35" s="41"/>
      <c r="N35" s="41"/>
      <c r="P35" s="41"/>
      <c r="Q35" s="41"/>
      <c r="R35" s="41"/>
      <c r="S35" s="41"/>
      <c r="T35" s="41"/>
      <c r="V35" s="41"/>
      <c r="W35" s="41"/>
      <c r="X35" s="41"/>
      <c r="Y35" s="41"/>
      <c r="Z35" s="41"/>
      <c r="AB35" s="41"/>
      <c r="AC35" s="41"/>
      <c r="AD35" s="41"/>
      <c r="AE35" s="41"/>
      <c r="AF35" s="41"/>
      <c r="AH35" s="41"/>
      <c r="AI35" s="41"/>
      <c r="AJ35" s="41"/>
      <c r="AK35" s="41"/>
      <c r="AL35" s="41"/>
    </row>
    <row r="36" spans="2:38" s="16" customFormat="1" collapsed="1" x14ac:dyDescent="0.25">
      <c r="B36" s="40"/>
      <c r="C36" s="40"/>
      <c r="D36" s="41"/>
      <c r="E36" s="41"/>
      <c r="F36" s="41"/>
      <c r="G36" s="41"/>
      <c r="H36" s="41"/>
      <c r="J36" s="41"/>
      <c r="K36" s="41"/>
      <c r="L36" s="41"/>
      <c r="M36" s="41"/>
      <c r="N36" s="41"/>
      <c r="P36" s="41"/>
      <c r="Q36" s="41"/>
      <c r="R36" s="41"/>
      <c r="S36" s="41"/>
      <c r="T36" s="41"/>
      <c r="V36" s="41"/>
      <c r="W36" s="41"/>
      <c r="X36" s="41"/>
      <c r="Y36" s="41"/>
      <c r="Z36" s="41"/>
      <c r="AB36" s="41"/>
      <c r="AC36" s="41"/>
      <c r="AD36" s="41"/>
      <c r="AE36" s="41"/>
      <c r="AF36" s="41"/>
      <c r="AH36" s="41"/>
      <c r="AI36" s="41"/>
      <c r="AJ36" s="41"/>
      <c r="AK36" s="41"/>
      <c r="AL36" s="41"/>
    </row>
    <row r="37" spans="2:38" ht="25.5" customHeight="1" x14ac:dyDescent="0.25">
      <c r="B37" s="7"/>
      <c r="C37" s="7"/>
      <c r="D37" s="8" t="str">
        <f>+D3</f>
        <v>Q3 2025</v>
      </c>
      <c r="E37" s="9" t="str">
        <f>+E3</f>
        <v>Q3 2024</v>
      </c>
      <c r="F37" s="8" t="str">
        <f>+F3</f>
        <v>Q1-Q3 2025</v>
      </c>
      <c r="G37" s="9" t="str">
        <f>+G3</f>
        <v>Q1-Q3 2024</v>
      </c>
      <c r="H37" s="9" t="str">
        <f>+H3</f>
        <v>FY 2024</v>
      </c>
      <c r="J37" s="41"/>
      <c r="K37" s="41"/>
      <c r="L37" s="41"/>
      <c r="M37" s="41"/>
      <c r="N37" s="41"/>
      <c r="Q37" s="41"/>
      <c r="R37" s="41"/>
      <c r="S37" s="41"/>
      <c r="T37" s="41"/>
      <c r="U37" s="41"/>
      <c r="W37" s="41"/>
      <c r="X37" s="41"/>
      <c r="Y37" s="41"/>
      <c r="Z37" s="41"/>
      <c r="AA37" s="41"/>
      <c r="AC37" s="41"/>
      <c r="AD37" s="41"/>
      <c r="AE37" s="41"/>
      <c r="AF37" s="41"/>
      <c r="AG37" s="41"/>
      <c r="AI37" s="41"/>
      <c r="AJ37" s="41"/>
      <c r="AK37" s="41"/>
      <c r="AL37" s="41"/>
    </row>
    <row r="38" spans="2:38" ht="5.0999999999999996" customHeight="1" x14ac:dyDescent="0.25">
      <c r="B38" s="43"/>
      <c r="C38" s="43"/>
      <c r="D38" s="44"/>
      <c r="E38" s="45"/>
      <c r="F38" s="44"/>
      <c r="G38" s="45"/>
      <c r="H38" s="45"/>
      <c r="J38" s="41"/>
      <c r="K38" s="41"/>
      <c r="L38" s="41"/>
      <c r="M38" s="41"/>
      <c r="N38" s="41"/>
      <c r="Q38" s="41"/>
    </row>
    <row r="39" spans="2:38" x14ac:dyDescent="0.25">
      <c r="B39" s="46" t="s">
        <v>30</v>
      </c>
      <c r="C39" s="46"/>
      <c r="D39" s="47"/>
      <c r="E39" s="5"/>
      <c r="F39" s="47"/>
      <c r="G39" s="5"/>
      <c r="H39" s="5"/>
      <c r="J39" s="41"/>
      <c r="K39" s="41"/>
      <c r="L39" s="41"/>
      <c r="M39" s="41"/>
      <c r="N39" s="41"/>
      <c r="Q39" s="41"/>
      <c r="R39" s="41"/>
      <c r="S39" s="41"/>
      <c r="T39" s="41"/>
      <c r="U39" s="41"/>
      <c r="W39" s="41"/>
      <c r="X39" s="41"/>
      <c r="Y39" s="41"/>
      <c r="Z39" s="41"/>
      <c r="AA39" s="41"/>
      <c r="AC39" s="41"/>
      <c r="AD39" s="41"/>
      <c r="AE39" s="41"/>
      <c r="AF39" s="41"/>
      <c r="AG39" s="41"/>
      <c r="AI39" s="41"/>
      <c r="AJ39" s="41"/>
      <c r="AK39" s="41"/>
      <c r="AL39" s="41"/>
    </row>
    <row r="40" spans="2:38" x14ac:dyDescent="0.25">
      <c r="B40" s="5" t="s">
        <v>31</v>
      </c>
      <c r="C40" s="5" t="s">
        <v>7</v>
      </c>
      <c r="D40" s="48">
        <v>117.35029895000002</v>
      </c>
      <c r="E40" s="49">
        <v>533.88622993999991</v>
      </c>
      <c r="F40" s="48">
        <v>1336.03702294</v>
      </c>
      <c r="G40" s="49">
        <v>1155.21435849</v>
      </c>
      <c r="H40" s="49">
        <v>1058.9852827400002</v>
      </c>
      <c r="J40" s="41"/>
      <c r="K40" s="41"/>
      <c r="L40" s="41"/>
      <c r="M40" s="41"/>
      <c r="N40" s="41"/>
      <c r="Q40" s="41"/>
      <c r="R40" s="41"/>
      <c r="S40" s="41"/>
      <c r="T40" s="41"/>
      <c r="U40" s="41"/>
      <c r="W40" s="41"/>
      <c r="X40" s="41"/>
      <c r="Y40" s="41"/>
      <c r="Z40" s="41"/>
      <c r="AA40" s="41"/>
      <c r="AC40" s="41"/>
      <c r="AD40" s="41"/>
      <c r="AE40" s="41"/>
      <c r="AF40" s="41"/>
      <c r="AG40" s="41"/>
      <c r="AI40" s="41"/>
      <c r="AJ40" s="41"/>
      <c r="AK40" s="41"/>
      <c r="AL40" s="41"/>
    </row>
    <row r="41" spans="2:38" hidden="1" outlineLevel="1" x14ac:dyDescent="0.25">
      <c r="B41" s="5" t="s">
        <v>32</v>
      </c>
      <c r="C41" s="5" t="s">
        <v>7</v>
      </c>
      <c r="D41" s="48">
        <v>0</v>
      </c>
      <c r="E41" s="49">
        <v>0</v>
      </c>
      <c r="F41" s="48">
        <v>0</v>
      </c>
      <c r="G41" s="49">
        <v>0</v>
      </c>
      <c r="H41" s="49">
        <v>0</v>
      </c>
      <c r="J41" s="41"/>
      <c r="K41" s="41"/>
      <c r="L41" s="41"/>
      <c r="M41" s="41"/>
      <c r="N41" s="41"/>
      <c r="Q41" s="41"/>
      <c r="R41" s="41"/>
      <c r="S41" s="41"/>
      <c r="U41" s="41"/>
      <c r="V41" s="41"/>
      <c r="W41" s="41"/>
      <c r="X41" s="41"/>
      <c r="Y41" s="41"/>
      <c r="AA41" s="41"/>
      <c r="AB41" s="41"/>
      <c r="AC41" s="41"/>
      <c r="AD41" s="41"/>
      <c r="AE41" s="41"/>
      <c r="AG41" s="41"/>
      <c r="AH41" s="41"/>
      <c r="AI41" s="41"/>
      <c r="AJ41" s="41"/>
      <c r="AK41" s="41"/>
    </row>
    <row r="42" spans="2:38" collapsed="1" x14ac:dyDescent="0.25">
      <c r="B42" s="25" t="s">
        <v>33</v>
      </c>
      <c r="C42" s="25" t="s">
        <v>7</v>
      </c>
      <c r="D42" s="26">
        <f>SUM(D40:D41)</f>
        <v>117.35029895000002</v>
      </c>
      <c r="E42" s="27">
        <f>SUM(E40:E41)</f>
        <v>533.88622993999991</v>
      </c>
      <c r="F42" s="26">
        <f>SUM(F40:F41)</f>
        <v>1336.03702294</v>
      </c>
      <c r="G42" s="27">
        <f>SUM(G40:G41)</f>
        <v>1155.21435849</v>
      </c>
      <c r="H42" s="27">
        <f>SUM(H40:H41)</f>
        <v>1058.9852827400002</v>
      </c>
      <c r="J42" s="41"/>
      <c r="K42" s="41"/>
      <c r="L42" s="41"/>
      <c r="M42" s="41"/>
      <c r="N42" s="41"/>
      <c r="Q42" s="41"/>
      <c r="R42" s="41"/>
      <c r="S42" s="41"/>
      <c r="U42" s="41"/>
      <c r="V42" s="41"/>
      <c r="W42" s="41"/>
      <c r="X42" s="41"/>
      <c r="Y42" s="41"/>
      <c r="AA42" s="41"/>
      <c r="AB42" s="41"/>
      <c r="AC42" s="41"/>
      <c r="AD42" s="41"/>
      <c r="AE42" s="41"/>
      <c r="AG42" s="41"/>
      <c r="AH42" s="41"/>
      <c r="AI42" s="41"/>
      <c r="AJ42" s="41"/>
      <c r="AK42" s="41"/>
    </row>
    <row r="43" spans="2:38" x14ac:dyDescent="0.25">
      <c r="B43" s="50"/>
      <c r="C43" s="50"/>
      <c r="D43" s="51"/>
      <c r="E43" s="52"/>
      <c r="F43" s="51"/>
      <c r="G43" s="52"/>
      <c r="H43" s="52"/>
      <c r="J43" s="41"/>
      <c r="K43" s="41"/>
      <c r="L43" s="41"/>
      <c r="M43" s="41"/>
      <c r="N43" s="41"/>
      <c r="Q43" s="41"/>
      <c r="R43" s="41"/>
      <c r="S43" s="41"/>
      <c r="U43" s="41"/>
      <c r="V43" s="41"/>
      <c r="W43" s="41"/>
      <c r="X43" s="41"/>
      <c r="Y43" s="41"/>
      <c r="AA43" s="41"/>
      <c r="AB43" s="41"/>
      <c r="AC43" s="41"/>
      <c r="AD43" s="41"/>
      <c r="AE43" s="41"/>
      <c r="AG43" s="41"/>
      <c r="AH43" s="41"/>
      <c r="AI43" s="41"/>
      <c r="AJ43" s="41"/>
      <c r="AK43" s="41"/>
    </row>
    <row r="44" spans="2:38" x14ac:dyDescent="0.25">
      <c r="B44" s="5" t="s">
        <v>34</v>
      </c>
      <c r="C44" s="5" t="s">
        <v>7</v>
      </c>
      <c r="D44" s="48">
        <v>26571.7388725132</v>
      </c>
      <c r="E44" s="53">
        <v>22748.711521649337</v>
      </c>
      <c r="F44" s="54">
        <v>25882.287244124302</v>
      </c>
      <c r="G44" s="53">
        <v>21481.486567254771</v>
      </c>
      <c r="H44" s="49">
        <v>21632.7500867825</v>
      </c>
      <c r="J44" s="41"/>
      <c r="K44" s="41"/>
      <c r="L44" s="41"/>
      <c r="M44" s="41"/>
      <c r="N44" s="41"/>
      <c r="Q44" s="41"/>
      <c r="R44" s="41"/>
      <c r="S44" s="41"/>
      <c r="U44" s="41"/>
      <c r="V44" s="41"/>
      <c r="W44" s="41"/>
      <c r="X44" s="41"/>
      <c r="Y44" s="41"/>
      <c r="AA44" s="41"/>
      <c r="AB44" s="41"/>
      <c r="AC44" s="41"/>
      <c r="AD44" s="41"/>
      <c r="AE44" s="41"/>
      <c r="AG44" s="41"/>
      <c r="AH44" s="41"/>
      <c r="AI44" s="41"/>
      <c r="AJ44" s="41"/>
      <c r="AK44" s="41"/>
    </row>
    <row r="45" spans="2:38" hidden="1" outlineLevel="1" x14ac:dyDescent="0.25">
      <c r="B45" s="5" t="s">
        <v>35</v>
      </c>
      <c r="C45" s="5" t="s">
        <v>7</v>
      </c>
      <c r="D45" s="48">
        <v>0</v>
      </c>
      <c r="E45" s="53">
        <v>0</v>
      </c>
      <c r="F45" s="54">
        <v>0</v>
      </c>
      <c r="G45" s="53">
        <v>0</v>
      </c>
      <c r="H45" s="49">
        <v>0</v>
      </c>
      <c r="J45" s="41"/>
      <c r="K45" s="41"/>
      <c r="L45" s="41"/>
      <c r="M45" s="41"/>
      <c r="N45" s="41"/>
      <c r="Q45" s="55"/>
      <c r="R45" s="55"/>
      <c r="S45" s="55"/>
      <c r="U45" s="55"/>
      <c r="V45" s="55"/>
      <c r="W45" s="55"/>
      <c r="X45" s="55"/>
      <c r="Y45" s="55"/>
      <c r="AA45" s="55"/>
      <c r="AB45" s="55"/>
      <c r="AC45" s="55"/>
      <c r="AD45" s="55"/>
      <c r="AE45" s="55"/>
      <c r="AG45" s="55"/>
      <c r="AH45" s="55"/>
      <c r="AI45" s="55"/>
      <c r="AJ45" s="55"/>
      <c r="AK45" s="55"/>
    </row>
    <row r="46" spans="2:38" collapsed="1" x14ac:dyDescent="0.25">
      <c r="B46" s="25" t="s">
        <v>36</v>
      </c>
      <c r="C46" s="25" t="s">
        <v>7</v>
      </c>
      <c r="D46" s="26">
        <f>SUM(D44:D45)</f>
        <v>26571.7388725132</v>
      </c>
      <c r="E46" s="27">
        <f>SUM(E44:E45)</f>
        <v>22748.711521649337</v>
      </c>
      <c r="F46" s="26">
        <f>SUM(F44:F45)</f>
        <v>25882.287244124302</v>
      </c>
      <c r="G46" s="27">
        <f>SUM(G44:G45)</f>
        <v>21481.486567254771</v>
      </c>
      <c r="H46" s="27">
        <f>SUM(H44:H45)</f>
        <v>21632.7500867825</v>
      </c>
      <c r="J46" s="41"/>
      <c r="K46" s="41"/>
      <c r="L46" s="41"/>
      <c r="M46" s="41"/>
      <c r="N46" s="41"/>
      <c r="Q46" s="55"/>
      <c r="R46" s="55"/>
      <c r="S46" s="55"/>
      <c r="U46" s="55"/>
      <c r="V46" s="55"/>
      <c r="W46" s="55"/>
      <c r="X46" s="55"/>
      <c r="Y46" s="55"/>
      <c r="AA46" s="55"/>
      <c r="AB46" s="55"/>
      <c r="AC46" s="55"/>
      <c r="AD46" s="55"/>
      <c r="AE46" s="55"/>
      <c r="AG46" s="55"/>
      <c r="AH46" s="55"/>
      <c r="AI46" s="55"/>
      <c r="AJ46" s="55"/>
      <c r="AK46" s="55"/>
    </row>
    <row r="47" spans="2:38" x14ac:dyDescent="0.25">
      <c r="B47" s="50"/>
      <c r="C47" s="5"/>
      <c r="D47" s="56"/>
      <c r="E47" s="57"/>
      <c r="F47" s="56"/>
      <c r="G47" s="57"/>
      <c r="H47" s="57"/>
      <c r="J47" s="41"/>
      <c r="K47" s="41"/>
      <c r="L47" s="41"/>
      <c r="M47" s="41"/>
      <c r="N47" s="41"/>
      <c r="Q47" s="55"/>
      <c r="R47" s="55"/>
      <c r="S47" s="55"/>
      <c r="U47" s="55"/>
      <c r="V47" s="55"/>
      <c r="W47" s="55"/>
      <c r="X47" s="55"/>
      <c r="Y47" s="55"/>
      <c r="AA47" s="55"/>
      <c r="AB47" s="55"/>
      <c r="AC47" s="55"/>
      <c r="AD47" s="55"/>
      <c r="AE47" s="55"/>
      <c r="AG47" s="55"/>
      <c r="AH47" s="55"/>
      <c r="AI47" s="55"/>
      <c r="AJ47" s="55"/>
      <c r="AK47" s="55"/>
    </row>
    <row r="48" spans="2:38" x14ac:dyDescent="0.25">
      <c r="B48" s="5" t="s">
        <v>37</v>
      </c>
      <c r="C48" s="5" t="s">
        <v>17</v>
      </c>
      <c r="D48" s="31">
        <f t="shared" ref="D48:H50" si="26">D40/D44</f>
        <v>4.416357526055307E-3</v>
      </c>
      <c r="E48" s="32">
        <f>E40/E44</f>
        <v>2.3468855782531453E-2</v>
      </c>
      <c r="F48" s="31">
        <f t="shared" si="26"/>
        <v>5.1619743276100999E-2</v>
      </c>
      <c r="G48" s="32">
        <f>G40/G44</f>
        <v>5.3777207404768108E-2</v>
      </c>
      <c r="H48" s="32">
        <f>H40/H44</f>
        <v>4.8952873698061852E-2</v>
      </c>
      <c r="J48" s="41"/>
      <c r="K48" s="41"/>
      <c r="L48" s="41"/>
      <c r="M48" s="41"/>
      <c r="N48" s="41"/>
      <c r="Q48" s="55"/>
      <c r="R48" s="55"/>
      <c r="S48" s="55"/>
      <c r="U48" s="55"/>
      <c r="V48" s="55"/>
      <c r="W48" s="55"/>
      <c r="X48" s="55"/>
      <c r="Y48" s="55"/>
      <c r="AA48" s="55"/>
      <c r="AB48" s="55"/>
      <c r="AC48" s="55"/>
      <c r="AD48" s="55"/>
      <c r="AE48" s="55"/>
      <c r="AG48" s="55"/>
      <c r="AH48" s="55"/>
      <c r="AI48" s="55"/>
      <c r="AJ48" s="55"/>
      <c r="AK48" s="55"/>
    </row>
    <row r="49" spans="1:37" hidden="1" outlineLevel="1" x14ac:dyDescent="0.25">
      <c r="B49" s="5" t="s">
        <v>38</v>
      </c>
      <c r="C49" s="5" t="s">
        <v>17</v>
      </c>
      <c r="D49" s="31"/>
      <c r="E49" s="32" t="e">
        <f>E41/E45</f>
        <v>#DIV/0!</v>
      </c>
      <c r="F49" s="31"/>
      <c r="G49" s="32" t="e">
        <f>G41/G45</f>
        <v>#DIV/0!</v>
      </c>
      <c r="H49" s="32" t="e">
        <f t="shared" si="26"/>
        <v>#DIV/0!</v>
      </c>
      <c r="J49" s="41"/>
      <c r="K49" s="41"/>
      <c r="L49" s="41"/>
      <c r="M49" s="41"/>
      <c r="N49" s="41"/>
      <c r="Q49" s="55"/>
      <c r="R49" s="55"/>
      <c r="S49" s="55"/>
      <c r="U49" s="55"/>
      <c r="V49" s="55"/>
      <c r="W49" s="55"/>
      <c r="X49" s="55"/>
      <c r="Y49" s="55"/>
      <c r="AA49" s="55"/>
      <c r="AB49" s="55"/>
      <c r="AC49" s="55"/>
      <c r="AD49" s="55"/>
      <c r="AE49" s="55"/>
      <c r="AG49" s="55"/>
      <c r="AH49" s="55"/>
      <c r="AI49" s="55"/>
      <c r="AJ49" s="55"/>
      <c r="AK49" s="55"/>
    </row>
    <row r="50" spans="1:37" collapsed="1" x14ac:dyDescent="0.25">
      <c r="B50" s="25" t="s">
        <v>33</v>
      </c>
      <c r="C50" s="25" t="s">
        <v>17</v>
      </c>
      <c r="D50" s="58">
        <f t="shared" si="26"/>
        <v>4.416357526055307E-3</v>
      </c>
      <c r="E50" s="59">
        <f t="shared" si="26"/>
        <v>2.3468855782531453E-2</v>
      </c>
      <c r="F50" s="58">
        <f t="shared" si="26"/>
        <v>5.1619743276100999E-2</v>
      </c>
      <c r="G50" s="59">
        <f t="shared" si="26"/>
        <v>5.3777207404768108E-2</v>
      </c>
      <c r="H50" s="59">
        <f t="shared" si="26"/>
        <v>4.8952873698061852E-2</v>
      </c>
      <c r="J50" s="41"/>
      <c r="K50" s="41"/>
      <c r="L50" s="41"/>
      <c r="M50" s="41"/>
      <c r="N50" s="41"/>
      <c r="Q50" s="55"/>
      <c r="R50" s="55"/>
      <c r="S50" s="55"/>
      <c r="U50" s="55"/>
      <c r="V50" s="55"/>
      <c r="W50" s="55"/>
      <c r="X50" s="55"/>
      <c r="Y50" s="55"/>
      <c r="AA50" s="55"/>
      <c r="AB50" s="55"/>
      <c r="AC50" s="55"/>
      <c r="AD50" s="55"/>
      <c r="AE50" s="55"/>
      <c r="AG50" s="55"/>
      <c r="AH50" s="55"/>
      <c r="AI50" s="55"/>
      <c r="AJ50" s="55"/>
      <c r="AK50" s="55"/>
    </row>
    <row r="51" spans="1:37" x14ac:dyDescent="0.25">
      <c r="B51" s="5"/>
      <c r="C51" s="5"/>
      <c r="D51" s="31"/>
      <c r="E51" s="32"/>
      <c r="F51" s="31"/>
      <c r="G51" s="32"/>
      <c r="H51" s="32"/>
      <c r="J51" s="41"/>
      <c r="K51" s="41"/>
      <c r="L51" s="41"/>
      <c r="M51" s="41"/>
      <c r="N51" s="41"/>
      <c r="Q51" s="55"/>
      <c r="R51" s="55"/>
      <c r="S51" s="55"/>
      <c r="U51" s="55"/>
      <c r="V51" s="55"/>
      <c r="W51" s="55"/>
      <c r="X51" s="55"/>
      <c r="Y51" s="55"/>
      <c r="AA51" s="55"/>
      <c r="AB51" s="55"/>
      <c r="AC51" s="55"/>
      <c r="AD51" s="55"/>
      <c r="AE51" s="55"/>
      <c r="AG51" s="55"/>
      <c r="AH51" s="55"/>
      <c r="AI51" s="55"/>
      <c r="AJ51" s="55"/>
      <c r="AK51" s="55"/>
    </row>
    <row r="52" spans="1:37" x14ac:dyDescent="0.25">
      <c r="B52" s="5" t="s">
        <v>39</v>
      </c>
      <c r="C52" s="5" t="s">
        <v>7</v>
      </c>
      <c r="D52" s="48">
        <v>-96.069921126372662</v>
      </c>
      <c r="E52" s="49">
        <v>74.016870105322397</v>
      </c>
      <c r="F52" s="48">
        <v>460.34282974936195</v>
      </c>
      <c r="G52" s="49">
        <v>275.03430568694677</v>
      </c>
      <c r="H52" s="49">
        <v>115.52608042566401</v>
      </c>
      <c r="J52" s="41"/>
      <c r="K52" s="41"/>
      <c r="L52" s="41"/>
      <c r="M52" s="41"/>
      <c r="N52" s="41"/>
      <c r="Q52" s="55"/>
      <c r="R52" s="55"/>
      <c r="S52" s="55"/>
      <c r="U52" s="55"/>
      <c r="V52" s="55"/>
      <c r="W52" s="55"/>
      <c r="X52" s="55"/>
      <c r="Y52" s="55"/>
      <c r="AA52" s="55"/>
      <c r="AB52" s="55"/>
      <c r="AC52" s="55"/>
      <c r="AD52" s="55"/>
      <c r="AE52" s="55"/>
      <c r="AG52" s="55"/>
      <c r="AH52" s="55"/>
      <c r="AI52" s="55"/>
      <c r="AJ52" s="55"/>
      <c r="AK52" s="55"/>
    </row>
    <row r="53" spans="1:37" x14ac:dyDescent="0.25">
      <c r="B53" s="5" t="s">
        <v>40</v>
      </c>
      <c r="C53" s="5" t="s">
        <v>7</v>
      </c>
      <c r="D53" s="48">
        <v>213.42021848225284</v>
      </c>
      <c r="E53" s="49">
        <v>459.96048188244168</v>
      </c>
      <c r="F53" s="48">
        <v>875.69373468076117</v>
      </c>
      <c r="G53" s="49">
        <v>880.27117488640079</v>
      </c>
      <c r="H53" s="49">
        <v>943.53191100878598</v>
      </c>
      <c r="J53" s="41"/>
      <c r="K53" s="41"/>
      <c r="L53" s="41"/>
      <c r="M53" s="41"/>
      <c r="N53" s="41"/>
      <c r="Q53" s="55"/>
      <c r="R53" s="55"/>
      <c r="S53" s="55"/>
      <c r="U53" s="55"/>
      <c r="V53" s="55"/>
      <c r="W53" s="55"/>
      <c r="X53" s="55"/>
      <c r="Y53" s="55"/>
      <c r="AA53" s="55"/>
      <c r="AB53" s="55"/>
      <c r="AC53" s="55"/>
      <c r="AD53" s="55"/>
      <c r="AE53" s="55"/>
      <c r="AG53" s="55"/>
      <c r="AH53" s="55"/>
      <c r="AI53" s="55"/>
      <c r="AJ53" s="55"/>
      <c r="AK53" s="55"/>
    </row>
    <row r="54" spans="1:37" x14ac:dyDescent="0.25">
      <c r="B54" s="25" t="s">
        <v>33</v>
      </c>
      <c r="C54" s="25" t="s">
        <v>7</v>
      </c>
      <c r="D54" s="26">
        <f>SUM(D52:D53)</f>
        <v>117.35029735588017</v>
      </c>
      <c r="E54" s="27">
        <f>SUM(E52:E53)</f>
        <v>533.97735198776411</v>
      </c>
      <c r="F54" s="26">
        <f>SUM(F52:F53)</f>
        <v>1336.0365644301232</v>
      </c>
      <c r="G54" s="27">
        <f>SUM(G52:G53)</f>
        <v>1155.3054805733475</v>
      </c>
      <c r="H54" s="27">
        <f>SUM(H52:H53)</f>
        <v>1059.0579914344501</v>
      </c>
      <c r="J54" s="41"/>
      <c r="K54" s="41"/>
      <c r="L54" s="41"/>
      <c r="M54" s="41"/>
      <c r="N54" s="41"/>
      <c r="Q54" s="55"/>
      <c r="R54" s="55"/>
      <c r="S54" s="55"/>
      <c r="U54" s="55"/>
      <c r="V54" s="55"/>
      <c r="W54" s="55"/>
      <c r="X54" s="55"/>
      <c r="Y54" s="55"/>
      <c r="AA54" s="55"/>
      <c r="AB54" s="55"/>
      <c r="AC54" s="55"/>
      <c r="AD54" s="55"/>
      <c r="AE54" s="55"/>
      <c r="AG54" s="55"/>
      <c r="AH54" s="55"/>
      <c r="AI54" s="55"/>
      <c r="AJ54" s="55"/>
      <c r="AK54" s="55"/>
    </row>
    <row r="55" spans="1:37" x14ac:dyDescent="0.25">
      <c r="B55" s="5"/>
      <c r="C55" s="5"/>
      <c r="D55" s="56"/>
      <c r="E55" s="57"/>
      <c r="F55" s="56"/>
      <c r="G55" s="57"/>
      <c r="H55" s="57"/>
      <c r="J55" s="41"/>
      <c r="K55" s="41"/>
      <c r="L55" s="41"/>
      <c r="M55" s="41"/>
      <c r="N55" s="41"/>
      <c r="Q55" s="55"/>
      <c r="R55" s="55"/>
      <c r="S55" s="55"/>
      <c r="U55" s="55"/>
      <c r="V55" s="55"/>
      <c r="W55" s="55"/>
      <c r="X55" s="55"/>
      <c r="Y55" s="55"/>
      <c r="AA55" s="55"/>
      <c r="AB55" s="55"/>
      <c r="AC55" s="55"/>
      <c r="AD55" s="55"/>
      <c r="AE55" s="55"/>
      <c r="AG55" s="55"/>
      <c r="AH55" s="55"/>
      <c r="AI55" s="55"/>
      <c r="AJ55" s="55"/>
      <c r="AK55" s="55"/>
    </row>
    <row r="56" spans="1:37" x14ac:dyDescent="0.25">
      <c r="B56" s="60" t="s">
        <v>41</v>
      </c>
      <c r="C56" s="5" t="s">
        <v>7</v>
      </c>
      <c r="D56" s="61">
        <v>3859.77929228013</v>
      </c>
      <c r="E56" s="53">
        <v>3436.257025480772</v>
      </c>
      <c r="F56" s="54">
        <v>3997.4642151574499</v>
      </c>
      <c r="G56" s="53">
        <v>3151.6792611881929</v>
      </c>
      <c r="H56" s="62">
        <v>3238.6736002492999</v>
      </c>
      <c r="J56" s="41"/>
      <c r="K56" s="41"/>
      <c r="L56" s="41"/>
      <c r="M56" s="41"/>
      <c r="N56" s="41"/>
      <c r="Q56" s="55"/>
      <c r="R56" s="55"/>
      <c r="S56" s="55"/>
      <c r="U56" s="55"/>
      <c r="V56" s="55"/>
      <c r="W56" s="55"/>
      <c r="X56" s="55"/>
      <c r="Y56" s="55"/>
      <c r="AA56" s="55"/>
      <c r="AB56" s="55"/>
      <c r="AC56" s="55"/>
      <c r="AD56" s="55"/>
      <c r="AE56" s="55"/>
      <c r="AG56" s="55"/>
      <c r="AH56" s="55"/>
      <c r="AI56" s="55"/>
      <c r="AJ56" s="55"/>
      <c r="AK56" s="55"/>
    </row>
    <row r="57" spans="1:37" x14ac:dyDescent="0.25">
      <c r="B57" s="5" t="s">
        <v>42</v>
      </c>
      <c r="C57" s="5" t="s">
        <v>7</v>
      </c>
      <c r="D57" s="61">
        <v>22711.959580233099</v>
      </c>
      <c r="E57" s="53">
        <v>19312.454496168568</v>
      </c>
      <c r="F57" s="54">
        <v>21884.823028966799</v>
      </c>
      <c r="G57" s="53">
        <v>18329.807306066577</v>
      </c>
      <c r="H57" s="62">
        <v>18394.076486533198</v>
      </c>
      <c r="J57" s="41"/>
      <c r="K57" s="41"/>
      <c r="L57" s="41"/>
      <c r="M57" s="41"/>
      <c r="N57" s="41"/>
      <c r="Q57" s="55"/>
      <c r="R57" s="55"/>
      <c r="S57" s="55"/>
      <c r="U57" s="55"/>
      <c r="V57" s="55"/>
      <c r="W57" s="55"/>
      <c r="X57" s="55"/>
      <c r="Y57" s="55"/>
      <c r="AA57" s="55"/>
      <c r="AB57" s="55"/>
      <c r="AC57" s="55"/>
      <c r="AD57" s="55"/>
      <c r="AE57" s="55"/>
      <c r="AG57" s="55"/>
      <c r="AH57" s="55"/>
      <c r="AI57" s="55"/>
      <c r="AJ57" s="55"/>
      <c r="AK57" s="55"/>
    </row>
    <row r="58" spans="1:37" x14ac:dyDescent="0.25">
      <c r="A58" s="63"/>
      <c r="B58" s="25" t="s">
        <v>36</v>
      </c>
      <c r="C58" s="25" t="s">
        <v>7</v>
      </c>
      <c r="D58" s="26">
        <f>SUM(D56:D57)</f>
        <v>26571.73887251323</v>
      </c>
      <c r="E58" s="27">
        <f>SUM(E56:E57)</f>
        <v>22748.71152164934</v>
      </c>
      <c r="F58" s="26">
        <f>SUM(F56:F57)</f>
        <v>25882.287244124251</v>
      </c>
      <c r="G58" s="27">
        <f>SUM(G56:G57)</f>
        <v>21481.486567254771</v>
      </c>
      <c r="H58" s="27">
        <f>SUM(H56:H57)</f>
        <v>21632.7500867825</v>
      </c>
      <c r="J58" s="41"/>
      <c r="K58" s="41"/>
      <c r="L58" s="41"/>
      <c r="M58" s="41"/>
      <c r="N58" s="41"/>
      <c r="Q58" s="55"/>
      <c r="R58" s="55"/>
      <c r="S58" s="55"/>
      <c r="U58" s="55"/>
      <c r="V58" s="55"/>
      <c r="W58" s="55"/>
      <c r="X58" s="55"/>
      <c r="Y58" s="55"/>
      <c r="AA58" s="55"/>
      <c r="AB58" s="55"/>
      <c r="AC58" s="55"/>
      <c r="AD58" s="55"/>
      <c r="AE58" s="55"/>
      <c r="AG58" s="55"/>
      <c r="AH58" s="55"/>
      <c r="AI58" s="55"/>
      <c r="AJ58" s="55"/>
      <c r="AK58" s="55"/>
    </row>
    <row r="59" spans="1:37" x14ac:dyDescent="0.25">
      <c r="A59" s="63"/>
      <c r="B59" s="50"/>
      <c r="C59" s="5"/>
      <c r="D59" s="56"/>
      <c r="E59" s="57"/>
      <c r="F59" s="56"/>
      <c r="G59" s="57"/>
      <c r="H59" s="57"/>
      <c r="J59" s="41"/>
      <c r="K59" s="41"/>
      <c r="L59" s="41"/>
      <c r="M59" s="41"/>
      <c r="N59" s="41"/>
      <c r="Q59" s="55"/>
      <c r="R59" s="55"/>
      <c r="S59" s="55"/>
      <c r="U59" s="55"/>
      <c r="V59" s="55"/>
      <c r="W59" s="55"/>
      <c r="X59" s="55"/>
      <c r="Y59" s="55"/>
      <c r="AA59" s="55"/>
      <c r="AB59" s="55"/>
      <c r="AC59" s="55"/>
      <c r="AD59" s="55"/>
      <c r="AE59" s="55"/>
      <c r="AG59" s="55"/>
      <c r="AH59" s="55"/>
      <c r="AI59" s="55"/>
      <c r="AJ59" s="55"/>
      <c r="AK59" s="55"/>
    </row>
    <row r="60" spans="1:37" x14ac:dyDescent="0.25">
      <c r="B60" s="5" t="s">
        <v>43</v>
      </c>
      <c r="C60" s="5" t="s">
        <v>17</v>
      </c>
      <c r="D60" s="31">
        <f t="shared" ref="D60:H62" si="27">D52/D56</f>
        <v>-2.4890003767448637E-2</v>
      </c>
      <c r="E60" s="32">
        <f t="shared" si="27"/>
        <v>2.1539969087430701E-2</v>
      </c>
      <c r="F60" s="31">
        <f t="shared" si="27"/>
        <v>0.11515871186635006</v>
      </c>
      <c r="G60" s="32">
        <f t="shared" si="27"/>
        <v>8.7265956619982321E-2</v>
      </c>
      <c r="H60" s="32">
        <f t="shared" si="27"/>
        <v>3.5670800668758738E-2</v>
      </c>
      <c r="J60" s="41"/>
      <c r="K60" s="41"/>
      <c r="L60" s="41"/>
      <c r="M60" s="41"/>
      <c r="N60" s="41"/>
      <c r="Q60" s="55"/>
      <c r="R60" s="55"/>
      <c r="S60" s="55"/>
      <c r="U60" s="55"/>
      <c r="V60" s="55"/>
      <c r="W60" s="55"/>
      <c r="X60" s="55"/>
      <c r="Y60" s="55"/>
      <c r="AA60" s="55"/>
      <c r="AB60" s="55"/>
      <c r="AC60" s="55"/>
      <c r="AD60" s="55"/>
      <c r="AE60" s="55"/>
      <c r="AG60" s="55"/>
      <c r="AH60" s="55"/>
      <c r="AI60" s="55"/>
      <c r="AJ60" s="55"/>
      <c r="AK60" s="55"/>
    </row>
    <row r="61" spans="1:37" x14ac:dyDescent="0.25">
      <c r="B61" s="5" t="s">
        <v>44</v>
      </c>
      <c r="C61" s="5" t="s">
        <v>17</v>
      </c>
      <c r="D61" s="64">
        <f t="shared" si="27"/>
        <v>9.3968209888854719E-3</v>
      </c>
      <c r="E61" s="65">
        <f t="shared" si="27"/>
        <v>2.3816780097718499E-2</v>
      </c>
      <c r="F61" s="64">
        <f t="shared" si="27"/>
        <v>4.0013745302929386E-2</v>
      </c>
      <c r="G61" s="65">
        <f t="shared" si="27"/>
        <v>4.80240277591494E-2</v>
      </c>
      <c r="H61" s="65">
        <f t="shared" si="27"/>
        <v>5.1295421746211135E-2</v>
      </c>
      <c r="J61" s="41"/>
      <c r="K61" s="41"/>
      <c r="L61" s="41"/>
      <c r="M61" s="41"/>
      <c r="N61" s="41"/>
      <c r="Q61" s="55"/>
      <c r="R61" s="55"/>
      <c r="S61" s="55"/>
      <c r="U61" s="55"/>
      <c r="V61" s="55"/>
      <c r="W61" s="55"/>
      <c r="X61" s="55"/>
      <c r="Y61" s="55"/>
      <c r="AA61" s="55"/>
      <c r="AB61" s="55"/>
      <c r="AC61" s="55"/>
      <c r="AD61" s="55"/>
      <c r="AE61" s="55"/>
      <c r="AG61" s="55"/>
      <c r="AH61" s="55"/>
      <c r="AI61" s="55"/>
      <c r="AJ61" s="55"/>
      <c r="AK61" s="55"/>
    </row>
    <row r="62" spans="1:37" x14ac:dyDescent="0.25">
      <c r="B62" s="25" t="s">
        <v>33</v>
      </c>
      <c r="C62" s="25" t="s">
        <v>17</v>
      </c>
      <c r="D62" s="58">
        <f t="shared" si="27"/>
        <v>4.4163574660622444E-3</v>
      </c>
      <c r="E62" s="59">
        <f t="shared" si="27"/>
        <v>2.3472861374130669E-2</v>
      </c>
      <c r="F62" s="58">
        <f t="shared" si="27"/>
        <v>5.1619725560901802E-2</v>
      </c>
      <c r="G62" s="59">
        <f t="shared" si="27"/>
        <v>5.3781449293850703E-2</v>
      </c>
      <c r="H62" s="59">
        <f t="shared" si="27"/>
        <v>4.8956234745277674E-2</v>
      </c>
      <c r="J62" s="41"/>
      <c r="K62" s="41"/>
      <c r="L62" s="41"/>
      <c r="M62" s="41"/>
      <c r="N62" s="41"/>
      <c r="Q62" s="55"/>
      <c r="R62" s="55"/>
      <c r="S62" s="55"/>
      <c r="U62" s="55"/>
      <c r="V62" s="55"/>
      <c r="W62" s="55"/>
      <c r="X62" s="55"/>
      <c r="Y62" s="55"/>
      <c r="AA62" s="55"/>
      <c r="AB62" s="55"/>
      <c r="AC62" s="55"/>
      <c r="AD62" s="55"/>
      <c r="AE62" s="55"/>
      <c r="AG62" s="55"/>
      <c r="AH62" s="55"/>
      <c r="AI62" s="55"/>
      <c r="AJ62" s="55"/>
      <c r="AK62" s="55"/>
    </row>
    <row r="63" spans="1:37" x14ac:dyDescent="0.25">
      <c r="B63" s="5"/>
      <c r="C63" s="5"/>
      <c r="D63" s="31"/>
      <c r="E63" s="32"/>
      <c r="F63" s="31"/>
      <c r="G63" s="32"/>
      <c r="H63" s="32"/>
      <c r="J63" s="41"/>
      <c r="K63" s="41"/>
      <c r="L63" s="41"/>
      <c r="M63" s="41"/>
      <c r="N63" s="41"/>
      <c r="Q63" s="55"/>
      <c r="R63" s="55"/>
      <c r="S63" s="55"/>
      <c r="U63" s="55"/>
      <c r="V63" s="55"/>
      <c r="W63" s="55"/>
      <c r="X63" s="55"/>
      <c r="Y63" s="55"/>
      <c r="AA63" s="55"/>
      <c r="AB63" s="55"/>
      <c r="AC63" s="55"/>
      <c r="AD63" s="55"/>
      <c r="AE63" s="55"/>
      <c r="AG63" s="55"/>
      <c r="AH63" s="55"/>
      <c r="AI63" s="55"/>
      <c r="AJ63" s="55"/>
      <c r="AK63" s="55"/>
    </row>
    <row r="64" spans="1:37" x14ac:dyDescent="0.25">
      <c r="B64" s="46" t="s">
        <v>45</v>
      </c>
      <c r="C64" s="46"/>
      <c r="D64" s="47"/>
      <c r="E64" s="5"/>
      <c r="F64" s="47"/>
      <c r="G64" s="5"/>
      <c r="H64" s="5"/>
      <c r="J64" s="41"/>
      <c r="K64" s="41"/>
      <c r="L64" s="41"/>
      <c r="M64" s="41"/>
      <c r="N64" s="41"/>
    </row>
    <row r="65" spans="2:16" x14ac:dyDescent="0.25">
      <c r="B65" s="5" t="s">
        <v>46</v>
      </c>
      <c r="C65" s="5" t="s">
        <v>7</v>
      </c>
      <c r="D65" s="48">
        <v>459.14741205999934</v>
      </c>
      <c r="E65" s="49">
        <v>581.36706634000006</v>
      </c>
      <c r="F65" s="48">
        <v>1915.9219487199975</v>
      </c>
      <c r="G65" s="49">
        <v>1291.1929154699994</v>
      </c>
      <c r="H65" s="49">
        <v>1539.3677045999991</v>
      </c>
      <c r="J65" s="41"/>
      <c r="K65" s="41"/>
      <c r="L65" s="41"/>
      <c r="M65" s="41"/>
      <c r="N65" s="41"/>
    </row>
    <row r="66" spans="2:16" ht="14.85" customHeight="1" x14ac:dyDescent="0.25">
      <c r="B66" s="5" t="s">
        <v>47</v>
      </c>
      <c r="C66" s="5" t="s">
        <v>7</v>
      </c>
      <c r="D66" s="48">
        <v>6406.0933985399988</v>
      </c>
      <c r="E66" s="13">
        <v>4939.4935499899993</v>
      </c>
      <c r="F66" s="66">
        <v>6017.6098977283327</v>
      </c>
      <c r="G66" s="13">
        <v>4721.8423197383336</v>
      </c>
      <c r="H66" s="49">
        <v>4870.0858623849999</v>
      </c>
      <c r="J66" s="41"/>
      <c r="K66" s="41"/>
      <c r="L66" s="41"/>
      <c r="M66" s="41"/>
      <c r="N66" s="41"/>
    </row>
    <row r="67" spans="2:16" x14ac:dyDescent="0.25">
      <c r="B67" s="67" t="s">
        <v>48</v>
      </c>
      <c r="C67" s="67" t="s">
        <v>17</v>
      </c>
      <c r="D67" s="68">
        <f>(D65/D66)*4</f>
        <v>0.28669417287274818</v>
      </c>
      <c r="E67" s="69">
        <f>(E65/E66)*4</f>
        <v>0.47079082942920503</v>
      </c>
      <c r="F67" s="68">
        <f>(F65/F66)/3*4</f>
        <v>0.42451449025595456</v>
      </c>
      <c r="G67" s="70">
        <f>(G65/G66)/3*4</f>
        <v>0.36460144947309531</v>
      </c>
      <c r="H67" s="70">
        <f>H65/H66</f>
        <v>0.31608635824875031</v>
      </c>
      <c r="J67" s="41"/>
      <c r="K67" s="41"/>
      <c r="L67" s="41"/>
      <c r="M67" s="41"/>
      <c r="N67" s="41"/>
    </row>
    <row r="68" spans="2:16" ht="5.0999999999999996" customHeight="1" x14ac:dyDescent="0.25">
      <c r="B68" s="28"/>
      <c r="C68" s="28"/>
      <c r="D68" s="47"/>
      <c r="E68" s="5"/>
      <c r="F68" s="47"/>
      <c r="G68" s="5"/>
      <c r="H68" s="5"/>
      <c r="J68" s="41"/>
      <c r="K68" s="41"/>
      <c r="L68" s="41"/>
      <c r="M68" s="41"/>
      <c r="N68" s="41"/>
      <c r="O68" s="41"/>
    </row>
    <row r="69" spans="2:16" x14ac:dyDescent="0.25">
      <c r="B69" s="5" t="s">
        <v>49</v>
      </c>
      <c r="C69" s="5" t="s">
        <v>7</v>
      </c>
      <c r="D69" s="48">
        <v>6523.0980770499991</v>
      </c>
      <c r="E69" s="49">
        <v>5190.9444902499999</v>
      </c>
      <c r="F69" s="48">
        <v>6523.0980770499991</v>
      </c>
      <c r="G69" s="49">
        <v>5190.9444902499999</v>
      </c>
      <c r="H69" s="49">
        <v>5438.6884904000008</v>
      </c>
      <c r="J69" s="41"/>
      <c r="K69" s="41"/>
      <c r="L69" s="41"/>
      <c r="M69" s="41"/>
      <c r="N69" s="41"/>
      <c r="O69" s="41"/>
    </row>
    <row r="70" spans="2:16" x14ac:dyDescent="0.25">
      <c r="B70" s="5" t="s">
        <v>50</v>
      </c>
      <c r="C70" s="5" t="s">
        <v>51</v>
      </c>
      <c r="D70" s="71">
        <f>+D69*1000000/D72</f>
        <v>79.13036655065703</v>
      </c>
      <c r="E70" s="72">
        <f t="shared" ref="E70:H70" si="28">+E69*1000000/E72</f>
        <v>62.973539333091566</v>
      </c>
      <c r="F70" s="71">
        <f t="shared" si="28"/>
        <v>79.13036655065703</v>
      </c>
      <c r="G70" s="72">
        <f t="shared" si="28"/>
        <v>62.973539333091566</v>
      </c>
      <c r="H70" s="73">
        <f t="shared" si="28"/>
        <v>65.979026401444344</v>
      </c>
      <c r="I70" s="72"/>
      <c r="J70" s="41"/>
      <c r="K70" s="41"/>
      <c r="L70" s="41"/>
      <c r="M70" s="41"/>
      <c r="N70" s="41"/>
      <c r="O70" s="41"/>
    </row>
    <row r="71" spans="2:16" x14ac:dyDescent="0.25">
      <c r="B71" s="5" t="s">
        <v>52</v>
      </c>
      <c r="C71" s="5" t="s">
        <v>51</v>
      </c>
      <c r="D71" s="74">
        <f>+D65*1000000/D73</f>
        <v>5.5698232017882363</v>
      </c>
      <c r="E71" s="73">
        <f>+E65*1000000/E73</f>
        <v>7.0528275507136833</v>
      </c>
      <c r="F71" s="74">
        <f>+F65*1000000/F73</f>
        <v>23.243645770147804</v>
      </c>
      <c r="G71" s="73">
        <f>+G65*1000000/G73</f>
        <v>15.663956592755925</v>
      </c>
      <c r="H71" s="73">
        <f>+H65*1000000/H73</f>
        <v>18.674675099803181</v>
      </c>
      <c r="I71" s="73"/>
      <c r="J71" s="41"/>
      <c r="K71" s="41"/>
      <c r="L71" s="41"/>
      <c r="M71" s="41"/>
      <c r="N71" s="41"/>
      <c r="O71" s="41"/>
    </row>
    <row r="72" spans="2:16" x14ac:dyDescent="0.25">
      <c r="B72" s="5" t="s">
        <v>53</v>
      </c>
      <c r="C72" s="5" t="s">
        <v>54</v>
      </c>
      <c r="D72" s="75">
        <v>82434827</v>
      </c>
      <c r="E72" s="76">
        <v>82430566</v>
      </c>
      <c r="F72" s="75">
        <v>82434827</v>
      </c>
      <c r="G72" s="76">
        <v>82430566</v>
      </c>
      <c r="H72" s="76">
        <v>82430566</v>
      </c>
      <c r="J72" s="41"/>
      <c r="K72" s="41"/>
      <c r="L72" s="41"/>
      <c r="M72" s="41"/>
      <c r="N72" s="41"/>
      <c r="O72" s="41"/>
    </row>
    <row r="73" spans="2:16" x14ac:dyDescent="0.25">
      <c r="B73" s="5" t="s">
        <v>55</v>
      </c>
      <c r="C73" s="5" t="s">
        <v>54</v>
      </c>
      <c r="D73" s="75">
        <v>82434827</v>
      </c>
      <c r="E73" s="76">
        <v>82430353.239130437</v>
      </c>
      <c r="F73" s="75">
        <v>82427772.633699641</v>
      </c>
      <c r="G73" s="76">
        <v>82430828.240875915</v>
      </c>
      <c r="H73" s="76">
        <v>82430762.32240437</v>
      </c>
      <c r="J73" s="41"/>
      <c r="K73" s="41"/>
      <c r="L73" s="41"/>
      <c r="M73" s="41"/>
      <c r="N73" s="41"/>
      <c r="O73" s="41"/>
    </row>
    <row r="74" spans="2:16" ht="14.85" customHeight="1" x14ac:dyDescent="0.25">
      <c r="B74" s="77"/>
      <c r="C74" s="78"/>
      <c r="D74" s="78"/>
      <c r="E74" s="78"/>
      <c r="F74" s="78"/>
      <c r="G74" s="78"/>
      <c r="H74" s="78"/>
      <c r="J74" s="41"/>
      <c r="K74" s="41"/>
      <c r="L74" s="41"/>
      <c r="M74" s="41"/>
      <c r="N74" s="16"/>
      <c r="O74" s="41"/>
    </row>
    <row r="75" spans="2:16" ht="14.85" customHeight="1" x14ac:dyDescent="0.25">
      <c r="B75" s="77"/>
      <c r="C75" s="78"/>
      <c r="D75" s="78"/>
      <c r="E75" s="78"/>
      <c r="F75" s="78"/>
      <c r="G75" s="78"/>
      <c r="H75" s="78"/>
      <c r="J75" s="41"/>
      <c r="K75" s="41"/>
      <c r="L75" s="41"/>
      <c r="M75" s="41"/>
      <c r="N75" s="16"/>
      <c r="O75" s="41"/>
    </row>
    <row r="76" spans="2:16" ht="52.5" customHeight="1" x14ac:dyDescent="0.25">
      <c r="B76" s="80"/>
      <c r="C76" s="80"/>
      <c r="D76" s="80"/>
      <c r="E76" s="80"/>
      <c r="F76" s="79"/>
      <c r="G76" s="79"/>
      <c r="H76" s="79"/>
      <c r="J76" s="41"/>
      <c r="K76" s="41"/>
      <c r="L76" s="41"/>
      <c r="M76" s="41"/>
      <c r="N76" s="41"/>
      <c r="O76" s="16"/>
      <c r="P76" s="41"/>
    </row>
    <row r="77" spans="2:16" x14ac:dyDescent="0.25">
      <c r="K77" s="41"/>
      <c r="L77" s="41"/>
    </row>
    <row r="78" spans="2:16" x14ac:dyDescent="0.25">
      <c r="K78" s="41"/>
      <c r="L78" s="41"/>
    </row>
    <row r="79" spans="2:16" x14ac:dyDescent="0.25">
      <c r="K79" s="41"/>
      <c r="L79" s="41"/>
    </row>
    <row r="80" spans="2:16" x14ac:dyDescent="0.25">
      <c r="K80" s="41"/>
      <c r="L80" s="41"/>
    </row>
    <row r="81" spans="11:12" x14ac:dyDescent="0.25">
      <c r="K81" s="41"/>
      <c r="L81" s="41"/>
    </row>
    <row r="82" spans="11:12" x14ac:dyDescent="0.25">
      <c r="K82" s="41"/>
      <c r="L82" s="41"/>
    </row>
    <row r="83" spans="11:12" x14ac:dyDescent="0.25">
      <c r="K83" s="41"/>
      <c r="L83" s="41"/>
    </row>
    <row r="84" spans="11:12" x14ac:dyDescent="0.25">
      <c r="K84" s="41"/>
      <c r="L84" s="41"/>
    </row>
    <row r="85" spans="11:12" x14ac:dyDescent="0.25">
      <c r="K85" s="41"/>
      <c r="L85" s="41"/>
    </row>
  </sheetData>
  <mergeCells count="1">
    <mergeCell ref="B76:E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2B163C6A76F04E85F955847D15580D" ma:contentTypeVersion="6" ma:contentTypeDescription="Create a new document." ma:contentTypeScope="" ma:versionID="0df320182b99d788701a8e0a3013789e">
  <xsd:schema xmlns:xsd="http://www.w3.org/2001/XMLSchema" xmlns:xs="http://www.w3.org/2001/XMLSchema" xmlns:p="http://schemas.microsoft.com/office/2006/metadata/properties" xmlns:ns2="3b497931-6d89-4e3a-87ea-0d5c7cedcc65" xmlns:ns3="c5c520d1-3c6f-47a8-b5f5-be580ee92412" targetNamespace="http://schemas.microsoft.com/office/2006/metadata/properties" ma:root="true" ma:fieldsID="97f3daa305dd275d4ae982bcd82479f2" ns2:_="" ns3:_="">
    <xsd:import namespace="3b497931-6d89-4e3a-87ea-0d5c7cedcc65"/>
    <xsd:import namespace="c5c520d1-3c6f-47a8-b5f5-be580ee9241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97931-6d89-4e3a-87ea-0d5c7cedc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20d1-3c6f-47a8-b5f5-be580ee9241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617917-E4A5-49BA-AFD1-3D88BC5B6622}">
  <ds:schemaRefs>
    <ds:schemaRef ds:uri="http://schemas.microsoft.com/sharepoint/v3/contenttype/forms"/>
  </ds:schemaRefs>
</ds:datastoreItem>
</file>

<file path=customXml/itemProps2.xml><?xml version="1.0" encoding="utf-8"?>
<ds:datastoreItem xmlns:ds="http://schemas.openxmlformats.org/officeDocument/2006/customXml" ds:itemID="{AEFBCE4A-77EA-43F7-A259-F7C7E22320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97931-6d89-4e3a-87ea-0d5c7cedcc65"/>
    <ds:schemaRef ds:uri="c5c520d1-3c6f-47a8-b5f5-be580ee92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9D27AE-8F29-49AE-A023-24DB5C0753F5}">
  <ds:schemaRefs>
    <ds:schemaRef ds:uri="http://schemas.microsoft.com/office/2006/metadata/properties"/>
    <ds:schemaRef ds:uri="http://schemas.microsoft.com/office/infopath/2007/PartnerControls"/>
    <ds:schemaRef ds:uri="62699166-4db5-42a5-996d-fdc30af7afed"/>
    <ds:schemaRef ds:uri="8f52b0fb-7602-4065-ba6d-856e48df80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Definitions</vt:lpstr>
      <vt:lpstr>Calculations</vt:lpstr>
    </vt:vector>
  </TitlesOfParts>
  <Company>Protector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Axelsson</dc:creator>
  <cp:lastModifiedBy>Amund Grønvold Skoglund</cp:lastModifiedBy>
  <dcterms:created xsi:type="dcterms:W3CDTF">2025-10-15T11:00:54Z</dcterms:created>
  <dcterms:modified xsi:type="dcterms:W3CDTF">2025-10-22T15:57:12Z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0x010100852B163C6A76F04E85F955847D15580D</vt:lpwstr>
  </property>
  <property fmtid="{D5CDD505-2E9C-101B-9397-08002B2CF9AE}" pid="3" name="MediaServiceImageTags">
    <vt:lpwstr/>
  </property>
</Properties>
</file>