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tiagruppen.sharepoint.com/sites/Finans/Delte dokumenter/04_Kvartalsrapportering/Q2 26/Analyst tool Q226/"/>
    </mc:Choice>
  </mc:AlternateContent>
  <xr:revisionPtr revIDLastSave="69" documentId="8_{E6092676-7120-4292-A9AA-F63F154579CE}" xr6:coauthVersionLast="47" xr6:coauthVersionMax="47" xr10:uidLastSave="{A06A6612-23C1-46CB-A3BD-654FBD6F4DBB}"/>
  <bookViews>
    <workbookView xWindow="23676" yWindow="60" windowWidth="30780" windowHeight="16248" tabRatio="756" xr2:uid="{7ED80E3C-C663-4DF3-8640-89966F1445F5}"/>
  </bookViews>
  <sheets>
    <sheet name="Front page" sheetId="14" r:id="rId1"/>
    <sheet name="Income Statement" sheetId="8" r:id="rId2"/>
    <sheet name="Financial Position" sheetId="12" r:id="rId3"/>
    <sheet name="Cashflow" sheetId="13" r:id="rId4"/>
    <sheet name="Segments" sheetId="17" r:id="rId5"/>
    <sheet name="Other Key figures" sheetId="15" r:id="rId6"/>
  </sheets>
  <definedNames>
    <definedName name="_xlnm.Print_Area" localSheetId="3">Cashflow!$A$1:$AG$40</definedName>
    <definedName name="_xlnm.Print_Area" localSheetId="2">'Financial Position'!$A$1:$U$65</definedName>
    <definedName name="_xlnm.Print_Area" localSheetId="0">'Front page'!$A$1:$O$39</definedName>
    <definedName name="_xlnm.Print_Area" localSheetId="1">'Income Statement'!$A$1:$AG$46</definedName>
    <definedName name="_xlnm.Print_Area" localSheetId="5">'Other Key figures'!$A$1:$AG$15</definedName>
    <definedName name="_xlnm.Print_Area" localSheetId="4">Segments!$A$1:$AG$149</definedName>
    <definedName name="_xlnm.Print_Titles" localSheetId="4">Segments!$1:$4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2" i="15" l="1"/>
  <c r="W11" i="15"/>
  <c r="W8" i="15"/>
  <c r="W7" i="15"/>
  <c r="W146" i="17"/>
  <c r="W11" i="17"/>
  <c r="K126" i="17"/>
  <c r="K98" i="17"/>
  <c r="W145" i="17"/>
  <c r="W102" i="17"/>
  <c r="W73" i="17"/>
  <c r="W69" i="17"/>
  <c r="W40" i="17"/>
  <c r="W148" i="17"/>
  <c r="K36" i="13"/>
  <c r="H32" i="13"/>
  <c r="K34" i="8"/>
  <c r="W25" i="8"/>
  <c r="W20" i="8"/>
  <c r="K3" i="15"/>
  <c r="K3" i="17"/>
  <c r="W147" i="17"/>
  <c r="K148" i="17"/>
  <c r="K147" i="17"/>
  <c r="K146" i="17"/>
  <c r="K145" i="17"/>
  <c r="K144" i="17"/>
  <c r="K141" i="17"/>
  <c r="K140" i="17"/>
  <c r="K139" i="17"/>
  <c r="K135" i="17"/>
  <c r="K133" i="17"/>
  <c r="K130" i="17"/>
  <c r="K129" i="17"/>
  <c r="K128" i="17"/>
  <c r="K125" i="17"/>
  <c r="K102" i="17"/>
  <c r="K73" i="17"/>
  <c r="K69" i="17"/>
  <c r="K44" i="17"/>
  <c r="K40" i="17"/>
  <c r="K45" i="17" s="1"/>
  <c r="K47" i="17" s="1"/>
  <c r="K49" i="17" s="1"/>
  <c r="K15" i="17"/>
  <c r="K11" i="17"/>
  <c r="K3" i="13"/>
  <c r="K32" i="13"/>
  <c r="K19" i="13"/>
  <c r="K12" i="13"/>
  <c r="K51" i="12"/>
  <c r="K41" i="12"/>
  <c r="K35" i="12"/>
  <c r="K24" i="12"/>
  <c r="K14" i="12"/>
  <c r="K3" i="8"/>
  <c r="W34" i="8"/>
  <c r="W8" i="8"/>
  <c r="K42" i="8"/>
  <c r="K41" i="8"/>
  <c r="K26" i="8"/>
  <c r="K18" i="8"/>
  <c r="K13" i="8"/>
  <c r="K8" i="8"/>
  <c r="AB128" i="17"/>
  <c r="W41" i="8" l="1"/>
  <c r="W128" i="17"/>
  <c r="K103" i="17"/>
  <c r="K105" i="17" s="1"/>
  <c r="K107" i="17" s="1"/>
  <c r="W98" i="17"/>
  <c r="W103" i="17" s="1"/>
  <c r="W105" i="17" s="1"/>
  <c r="W107" i="17" s="1"/>
  <c r="W126" i="17"/>
  <c r="W144" i="17"/>
  <c r="W130" i="17"/>
  <c r="W74" i="17"/>
  <c r="W76" i="17" s="1"/>
  <c r="W78" i="17" s="1"/>
  <c r="W129" i="17"/>
  <c r="W141" i="17"/>
  <c r="W44" i="17"/>
  <c r="W45" i="17" s="1"/>
  <c r="W47" i="17" s="1"/>
  <c r="W49" i="17" s="1"/>
  <c r="W140" i="17"/>
  <c r="K16" i="17"/>
  <c r="K18" i="17" s="1"/>
  <c r="K20" i="17" s="1"/>
  <c r="W139" i="17"/>
  <c r="W125" i="17"/>
  <c r="W133" i="17"/>
  <c r="W135" i="17"/>
  <c r="W15" i="17"/>
  <c r="W16" i="17"/>
  <c r="W18" i="17" s="1"/>
  <c r="W20" i="17" s="1"/>
  <c r="W19" i="13"/>
  <c r="K34" i="13"/>
  <c r="K37" i="13" s="1"/>
  <c r="K39" i="13" s="1"/>
  <c r="W32" i="13"/>
  <c r="W12" i="13"/>
  <c r="K64" i="12"/>
  <c r="K26" i="12"/>
  <c r="K57" i="12" s="1"/>
  <c r="W18" i="8"/>
  <c r="W26" i="8"/>
  <c r="W42" i="8"/>
  <c r="W13" i="8"/>
  <c r="W14" i="8" s="1"/>
  <c r="W31" i="8" s="1"/>
  <c r="K14" i="8"/>
  <c r="K31" i="8" s="1"/>
  <c r="K74" i="17"/>
  <c r="K76" i="17" s="1"/>
  <c r="K78" i="17" s="1"/>
  <c r="K131" i="17"/>
  <c r="K127" i="17"/>
  <c r="K53" i="12"/>
  <c r="X146" i="17"/>
  <c r="W127" i="17" l="1"/>
  <c r="W131" i="17"/>
  <c r="K132" i="17"/>
  <c r="K134" i="17" s="1"/>
  <c r="K136" i="17" s="1"/>
  <c r="W34" i="13"/>
  <c r="W37" i="13" s="1"/>
  <c r="W19" i="8"/>
  <c r="W32" i="8" s="1"/>
  <c r="W30" i="8"/>
  <c r="K19" i="8"/>
  <c r="K32" i="8" s="1"/>
  <c r="K30" i="8"/>
  <c r="AB140" i="17"/>
  <c r="AA41" i="8"/>
  <c r="AB41" i="8"/>
  <c r="AC41" i="8"/>
  <c r="AD41" i="8"/>
  <c r="Y42" i="8"/>
  <c r="Z42" i="8"/>
  <c r="AA42" i="8"/>
  <c r="X42" i="8"/>
  <c r="H42" i="8"/>
  <c r="G41" i="8"/>
  <c r="G45" i="8" s="1"/>
  <c r="F41" i="8"/>
  <c r="F45" i="8" s="1"/>
  <c r="E42" i="8"/>
  <c r="E41" i="8"/>
  <c r="E45" i="8" s="1"/>
  <c r="F42" i="8"/>
  <c r="AB42" i="8"/>
  <c r="AC42" i="8"/>
  <c r="AD42" i="8"/>
  <c r="X41" i="8"/>
  <c r="Y41" i="8"/>
  <c r="Z41" i="8"/>
  <c r="W132" i="17" l="1"/>
  <c r="W134" i="17" s="1"/>
  <c r="W136" i="17" s="1"/>
  <c r="W21" i="8"/>
  <c r="W33" i="8" s="1"/>
  <c r="K21" i="8"/>
  <c r="K33" i="8" s="1"/>
  <c r="AE41" i="8"/>
  <c r="G42" i="8"/>
  <c r="AF42" i="8"/>
  <c r="AF41" i="8"/>
  <c r="H41" i="8"/>
  <c r="H45" i="8" s="1"/>
  <c r="AE42" i="8"/>
  <c r="Z34" i="8" l="1"/>
  <c r="AA34" i="8"/>
  <c r="AB34" i="8"/>
  <c r="X34" i="8"/>
  <c r="G34" i="8"/>
  <c r="L25" i="8"/>
  <c r="L42" i="8" l="1"/>
  <c r="L41" i="8"/>
  <c r="P64" i="12"/>
  <c r="H64" i="12"/>
  <c r="G64" i="12"/>
  <c r="R64" i="12"/>
  <c r="L64" i="12"/>
  <c r="M64" i="12"/>
  <c r="E64" i="12"/>
  <c r="T64" i="12"/>
  <c r="Q64" i="12"/>
  <c r="F64" i="12"/>
  <c r="AA139" i="17"/>
  <c r="AC145" i="17" l="1"/>
  <c r="AC139" i="17"/>
  <c r="H18" i="17"/>
  <c r="Y135" i="17"/>
  <c r="Y133" i="17"/>
  <c r="AC146" i="17"/>
  <c r="AC144" i="17"/>
  <c r="Y146" i="17"/>
  <c r="AC133" i="17"/>
  <c r="Y144" i="17"/>
  <c r="Y130" i="17"/>
  <c r="AF146" i="17"/>
  <c r="AD130" i="17"/>
  <c r="AA135" i="17"/>
  <c r="AE126" i="17"/>
  <c r="AE128" i="17"/>
  <c r="AE130" i="17"/>
  <c r="AE133" i="17"/>
  <c r="AF133" i="17"/>
  <c r="AB126" i="17"/>
  <c r="AF148" i="17"/>
  <c r="AE148" i="17"/>
  <c r="AD148" i="17"/>
  <c r="AC148" i="17"/>
  <c r="AB148" i="17"/>
  <c r="AA148" i="17"/>
  <c r="Z148" i="17"/>
  <c r="Y148" i="17"/>
  <c r="X148" i="17"/>
  <c r="H148" i="17"/>
  <c r="G148" i="17"/>
  <c r="AF147" i="17"/>
  <c r="AE147" i="17"/>
  <c r="AD147" i="17"/>
  <c r="AC147" i="17"/>
  <c r="AB147" i="17"/>
  <c r="AA147" i="17"/>
  <c r="Z147" i="17"/>
  <c r="Y147" i="17"/>
  <c r="X147" i="17"/>
  <c r="H147" i="17"/>
  <c r="G147" i="17"/>
  <c r="AE146" i="17"/>
  <c r="AD146" i="17"/>
  <c r="AB146" i="17"/>
  <c r="AA146" i="17"/>
  <c r="Z146" i="17"/>
  <c r="H146" i="17"/>
  <c r="G146" i="17"/>
  <c r="AF145" i="17"/>
  <c r="AE145" i="17"/>
  <c r="AD145" i="17"/>
  <c r="AB145" i="17"/>
  <c r="AA145" i="17"/>
  <c r="Z145" i="17"/>
  <c r="Y145" i="17"/>
  <c r="X145" i="17"/>
  <c r="H145" i="17"/>
  <c r="G145" i="17"/>
  <c r="AF144" i="17"/>
  <c r="AE144" i="17"/>
  <c r="AD144" i="17"/>
  <c r="AB144" i="17"/>
  <c r="AA144" i="17"/>
  <c r="Z144" i="17"/>
  <c r="X144" i="17"/>
  <c r="H144" i="17"/>
  <c r="G144" i="17"/>
  <c r="AF141" i="17"/>
  <c r="AE141" i="17"/>
  <c r="AD141" i="17"/>
  <c r="AC141" i="17"/>
  <c r="AB141" i="17"/>
  <c r="AA141" i="17"/>
  <c r="Z141" i="17"/>
  <c r="Y141" i="17"/>
  <c r="X141" i="17"/>
  <c r="H141" i="17"/>
  <c r="G141" i="17"/>
  <c r="AF140" i="17"/>
  <c r="AE140" i="17"/>
  <c r="AD140" i="17"/>
  <c r="AC140" i="17"/>
  <c r="AA140" i="17"/>
  <c r="Z140" i="17"/>
  <c r="Y140" i="17"/>
  <c r="X140" i="17"/>
  <c r="H140" i="17"/>
  <c r="G140" i="17"/>
  <c r="AF139" i="17"/>
  <c r="AE139" i="17"/>
  <c r="AD139" i="17"/>
  <c r="AB139" i="17"/>
  <c r="Z139" i="17"/>
  <c r="Y139" i="17"/>
  <c r="X139" i="17"/>
  <c r="H139" i="17"/>
  <c r="G139" i="17"/>
  <c r="AF135" i="17"/>
  <c r="AE135" i="17"/>
  <c r="AD135" i="17"/>
  <c r="AB135" i="17"/>
  <c r="Z135" i="17"/>
  <c r="X135" i="17"/>
  <c r="AD133" i="17"/>
  <c r="AB133" i="17"/>
  <c r="AA133" i="17"/>
  <c r="Z133" i="17"/>
  <c r="X133" i="17"/>
  <c r="H133" i="17"/>
  <c r="G133" i="17"/>
  <c r="AF130" i="17"/>
  <c r="AC130" i="17"/>
  <c r="AB130" i="17"/>
  <c r="AA130" i="17"/>
  <c r="Z130" i="17"/>
  <c r="X130" i="17"/>
  <c r="H130" i="17"/>
  <c r="G130" i="17"/>
  <c r="AF129" i="17"/>
  <c r="AE129" i="17"/>
  <c r="AD129" i="17"/>
  <c r="AC129" i="17"/>
  <c r="AB129" i="17"/>
  <c r="AA129" i="17"/>
  <c r="Z129" i="17"/>
  <c r="Y129" i="17"/>
  <c r="X129" i="17"/>
  <c r="H129" i="17"/>
  <c r="G129" i="17"/>
  <c r="AF128" i="17"/>
  <c r="AD128" i="17"/>
  <c r="AC128" i="17"/>
  <c r="AA128" i="17"/>
  <c r="Z128" i="17"/>
  <c r="Y128" i="17"/>
  <c r="X128" i="17"/>
  <c r="H128" i="17"/>
  <c r="G128" i="17"/>
  <c r="G126" i="17"/>
  <c r="H126" i="17"/>
  <c r="X126" i="17"/>
  <c r="Z126" i="17"/>
  <c r="AA126" i="17"/>
  <c r="AC126" i="17"/>
  <c r="AD126" i="17"/>
  <c r="AF126" i="17"/>
  <c r="Z125" i="17"/>
  <c r="AA125" i="17"/>
  <c r="AB125" i="17"/>
  <c r="AC125" i="17"/>
  <c r="AD125" i="17"/>
  <c r="AE125" i="17"/>
  <c r="AF125" i="17"/>
  <c r="X125" i="17"/>
  <c r="G125" i="17"/>
  <c r="H125" i="17"/>
  <c r="AF102" i="17"/>
  <c r="AE102" i="17"/>
  <c r="AD102" i="17"/>
  <c r="AC102" i="17"/>
  <c r="AB102" i="17"/>
  <c r="AA102" i="17"/>
  <c r="Z102" i="17"/>
  <c r="Y102" i="17"/>
  <c r="X102" i="17"/>
  <c r="H102" i="17"/>
  <c r="G102" i="17"/>
  <c r="AF98" i="17"/>
  <c r="T98" i="17" s="1"/>
  <c r="AE98" i="17"/>
  <c r="AD98" i="17"/>
  <c r="AC98" i="17"/>
  <c r="AB98" i="17"/>
  <c r="AA98" i="17"/>
  <c r="Z98" i="17"/>
  <c r="X98" i="17"/>
  <c r="H98" i="17"/>
  <c r="G98" i="17"/>
  <c r="AF73" i="17"/>
  <c r="AE73" i="17"/>
  <c r="AD73" i="17"/>
  <c r="AC73" i="17"/>
  <c r="AB73" i="17"/>
  <c r="AA73" i="17"/>
  <c r="Z73" i="17"/>
  <c r="Y73" i="17"/>
  <c r="X73" i="17"/>
  <c r="H73" i="17"/>
  <c r="G73" i="17"/>
  <c r="AF69" i="17"/>
  <c r="T69" i="17" s="1"/>
  <c r="AE69" i="17"/>
  <c r="AD69" i="17"/>
  <c r="AC69" i="17"/>
  <c r="AB69" i="17"/>
  <c r="AA69" i="17"/>
  <c r="Z69" i="17"/>
  <c r="Y69" i="17"/>
  <c r="X69" i="17"/>
  <c r="H69" i="17"/>
  <c r="G69" i="17"/>
  <c r="AF44" i="17"/>
  <c r="AC44" i="17"/>
  <c r="AB44" i="17"/>
  <c r="AA44" i="17"/>
  <c r="Z44" i="17"/>
  <c r="Y44" i="17"/>
  <c r="X44" i="17"/>
  <c r="AF40" i="17"/>
  <c r="T40" i="17" s="1"/>
  <c r="AD40" i="17"/>
  <c r="AC40" i="17"/>
  <c r="AB40" i="17"/>
  <c r="AA40" i="17"/>
  <c r="Z40" i="17"/>
  <c r="Y40" i="17"/>
  <c r="X40" i="17"/>
  <c r="H40" i="17"/>
  <c r="G40" i="17"/>
  <c r="Z15" i="17"/>
  <c r="AA15" i="17"/>
  <c r="AB15" i="17"/>
  <c r="AC15" i="17"/>
  <c r="AD15" i="17"/>
  <c r="AF15" i="17"/>
  <c r="X15" i="17"/>
  <c r="F145" i="17" l="1"/>
  <c r="AC135" i="17"/>
  <c r="Y98" i="17"/>
  <c r="Y103" i="17" s="1"/>
  <c r="Y105" i="17" s="1"/>
  <c r="Y107" i="17" s="1"/>
  <c r="AD44" i="17"/>
  <c r="AD45" i="17" s="1"/>
  <c r="AD47" i="17" s="1"/>
  <c r="AD49" i="17" s="1"/>
  <c r="F146" i="17"/>
  <c r="Y125" i="17"/>
  <c r="AE40" i="17"/>
  <c r="S40" i="17" s="1"/>
  <c r="F40" i="17"/>
  <c r="E147" i="17"/>
  <c r="E146" i="17"/>
  <c r="L98" i="17"/>
  <c r="L40" i="17"/>
  <c r="E144" i="17"/>
  <c r="Y126" i="17"/>
  <c r="L69" i="17"/>
  <c r="Q141" i="17"/>
  <c r="Q148" i="17"/>
  <c r="AE44" i="17"/>
  <c r="R145" i="17"/>
  <c r="F141" i="17"/>
  <c r="Q140" i="17"/>
  <c r="N141" i="17"/>
  <c r="S141" i="17"/>
  <c r="AF127" i="17"/>
  <c r="T141" i="17"/>
  <c r="AD103" i="17"/>
  <c r="AD105" i="17" s="1"/>
  <c r="AD107" i="17" s="1"/>
  <c r="AE103" i="17"/>
  <c r="AE105" i="17" s="1"/>
  <c r="AE107" i="17" s="1"/>
  <c r="T145" i="17"/>
  <c r="F69" i="17"/>
  <c r="T139" i="17"/>
  <c r="R141" i="17"/>
  <c r="T148" i="17"/>
  <c r="P140" i="17"/>
  <c r="T140" i="17"/>
  <c r="O140" i="17"/>
  <c r="S139" i="17"/>
  <c r="Y74" i="17"/>
  <c r="Y76" i="17" s="1"/>
  <c r="Y78" i="17" s="1"/>
  <c r="P141" i="17"/>
  <c r="O148" i="17"/>
  <c r="X74" i="17"/>
  <c r="X76" i="17" s="1"/>
  <c r="X78" i="17" s="1"/>
  <c r="Z74" i="17"/>
  <c r="Z76" i="17" s="1"/>
  <c r="Z78" i="17" s="1"/>
  <c r="P139" i="17"/>
  <c r="R148" i="17"/>
  <c r="P148" i="17"/>
  <c r="S148" i="17"/>
  <c r="S140" i="17"/>
  <c r="R140" i="17"/>
  <c r="R139" i="17"/>
  <c r="M145" i="17"/>
  <c r="S145" i="17"/>
  <c r="N139" i="17"/>
  <c r="O139" i="17"/>
  <c r="T147" i="17"/>
  <c r="F147" i="17"/>
  <c r="Q147" i="17"/>
  <c r="R147" i="17"/>
  <c r="S147" i="17"/>
  <c r="L140" i="17"/>
  <c r="M140" i="17"/>
  <c r="N140" i="17"/>
  <c r="M148" i="17"/>
  <c r="L148" i="17"/>
  <c r="N148" i="17"/>
  <c r="L145" i="17"/>
  <c r="L147" i="17"/>
  <c r="N147" i="17"/>
  <c r="O147" i="17"/>
  <c r="P147" i="17"/>
  <c r="M147" i="17"/>
  <c r="N145" i="17"/>
  <c r="O145" i="17"/>
  <c r="P145" i="17"/>
  <c r="O141" i="17"/>
  <c r="L141" i="17"/>
  <c r="E141" i="17"/>
  <c r="L139" i="17"/>
  <c r="E139" i="17"/>
  <c r="M139" i="17"/>
  <c r="E145" i="17"/>
  <c r="M141" i="17"/>
  <c r="AB103" i="17"/>
  <c r="AB105" i="17" s="1"/>
  <c r="AB107" i="17" s="1"/>
  <c r="P107" i="17" s="1"/>
  <c r="AF103" i="17"/>
  <c r="AF105" i="17" s="1"/>
  <c r="AF107" i="17" s="1"/>
  <c r="T107" i="17" s="1"/>
  <c r="AC103" i="17"/>
  <c r="AC105" i="17" s="1"/>
  <c r="AC107" i="17" s="1"/>
  <c r="L102" i="17"/>
  <c r="G103" i="17"/>
  <c r="AC74" i="17"/>
  <c r="AC76" i="17" s="1"/>
  <c r="AC78" i="17" s="1"/>
  <c r="AD74" i="17"/>
  <c r="AD76" i="17" s="1"/>
  <c r="AD78" i="17" s="1"/>
  <c r="AB74" i="17"/>
  <c r="AB76" i="17" s="1"/>
  <c r="AB78" i="17" s="1"/>
  <c r="P78" i="17" s="1"/>
  <c r="L73" i="17"/>
  <c r="AE74" i="17"/>
  <c r="AE76" i="17" s="1"/>
  <c r="AE78" i="17" s="1"/>
  <c r="H74" i="17"/>
  <c r="H76" i="17" s="1"/>
  <c r="H78" i="17" s="1"/>
  <c r="AA103" i="17"/>
  <c r="AA105" i="17" s="1"/>
  <c r="AA107" i="17" s="1"/>
  <c r="H103" i="17"/>
  <c r="T102" i="17"/>
  <c r="T103" i="17" s="1"/>
  <c r="T105" i="17" s="1"/>
  <c r="X103" i="17"/>
  <c r="X105" i="17" s="1"/>
  <c r="X107" i="17" s="1"/>
  <c r="P102" i="17"/>
  <c r="S102" i="17"/>
  <c r="Z103" i="17"/>
  <c r="Z105" i="17" s="1"/>
  <c r="Z107" i="17" s="1"/>
  <c r="AA74" i="17"/>
  <c r="AA76" i="17" s="1"/>
  <c r="AA78" i="17" s="1"/>
  <c r="AF74" i="17"/>
  <c r="AF76" i="17" s="1"/>
  <c r="AF78" i="17" s="1"/>
  <c r="T78" i="17" s="1"/>
  <c r="E69" i="17"/>
  <c r="P73" i="17"/>
  <c r="G74" i="17"/>
  <c r="G76" i="17" s="1"/>
  <c r="G78" i="17" s="1"/>
  <c r="T73" i="17"/>
  <c r="T74" i="17" s="1"/>
  <c r="T76" i="17" s="1"/>
  <c r="L129" i="17"/>
  <c r="Z45" i="17"/>
  <c r="Z47" i="17" s="1"/>
  <c r="Z49" i="17" s="1"/>
  <c r="L130" i="17"/>
  <c r="L44" i="17"/>
  <c r="L133" i="17"/>
  <c r="P135" i="17"/>
  <c r="L144" i="17"/>
  <c r="L146" i="17"/>
  <c r="P44" i="17"/>
  <c r="Y45" i="17"/>
  <c r="Y47" i="17" s="1"/>
  <c r="Y49" i="17" s="1"/>
  <c r="L128" i="17"/>
  <c r="AA45" i="17"/>
  <c r="AA47" i="17" s="1"/>
  <c r="AA49" i="17" s="1"/>
  <c r="AB45" i="17"/>
  <c r="AB47" i="17" s="1"/>
  <c r="AB49" i="17" s="1"/>
  <c r="X45" i="17"/>
  <c r="X47" i="17" s="1"/>
  <c r="X49" i="17" s="1"/>
  <c r="AC45" i="17"/>
  <c r="AC47" i="17" s="1"/>
  <c r="AC49" i="17" s="1"/>
  <c r="AF45" i="17"/>
  <c r="AF47" i="17" s="1"/>
  <c r="AF49" i="17" s="1"/>
  <c r="T49" i="17" s="1"/>
  <c r="L135" i="17"/>
  <c r="T44" i="17"/>
  <c r="T45" i="17" s="1"/>
  <c r="T47" i="17" s="1"/>
  <c r="AD127" i="17"/>
  <c r="AC127" i="17"/>
  <c r="X127" i="17"/>
  <c r="AB127" i="17"/>
  <c r="AA127" i="17"/>
  <c r="Z127" i="17"/>
  <c r="X131" i="17"/>
  <c r="AD131" i="17"/>
  <c r="AE131" i="17"/>
  <c r="Z131" i="17"/>
  <c r="AA131" i="17"/>
  <c r="H127" i="17"/>
  <c r="AB131" i="17"/>
  <c r="T144" i="17"/>
  <c r="G127" i="17"/>
  <c r="AC131" i="17"/>
  <c r="Y131" i="17"/>
  <c r="AE127" i="17"/>
  <c r="AF131" i="17"/>
  <c r="S144" i="17"/>
  <c r="T146" i="17"/>
  <c r="N144" i="17"/>
  <c r="O144" i="17"/>
  <c r="R146" i="17"/>
  <c r="P144" i="17"/>
  <c r="N146" i="17"/>
  <c r="S146" i="17"/>
  <c r="O146" i="17"/>
  <c r="P146" i="17"/>
  <c r="S98" i="17"/>
  <c r="N102" i="17"/>
  <c r="F98" i="17"/>
  <c r="O102" i="17"/>
  <c r="P98" i="17"/>
  <c r="S69" i="17"/>
  <c r="S73" i="17"/>
  <c r="P69" i="17"/>
  <c r="N44" i="17"/>
  <c r="E40" i="17"/>
  <c r="O44" i="17"/>
  <c r="P40" i="17"/>
  <c r="L15" i="17"/>
  <c r="P49" i="17" l="1"/>
  <c r="O49" i="17" s="1"/>
  <c r="N49" i="17" s="1"/>
  <c r="M49" i="17" s="1"/>
  <c r="E148" i="17"/>
  <c r="F140" i="17"/>
  <c r="E140" i="17"/>
  <c r="F148" i="17"/>
  <c r="M146" i="17"/>
  <c r="Q145" i="17"/>
  <c r="E98" i="17"/>
  <c r="AE45" i="17"/>
  <c r="AE47" i="17" s="1"/>
  <c r="AE49" i="17" s="1"/>
  <c r="S49" i="17" s="1"/>
  <c r="R49" i="17" s="1"/>
  <c r="Q49" i="17" s="1"/>
  <c r="R44" i="17"/>
  <c r="F44" i="17"/>
  <c r="F45" i="17" s="1"/>
  <c r="F47" i="17" s="1"/>
  <c r="F49" i="17" s="1"/>
  <c r="Y127" i="17"/>
  <c r="Y132" i="17" s="1"/>
  <c r="Y134" i="17" s="1"/>
  <c r="Q146" i="17"/>
  <c r="Q139" i="17"/>
  <c r="S44" i="17"/>
  <c r="S45" i="17" s="1"/>
  <c r="S47" i="17" s="1"/>
  <c r="F139" i="17"/>
  <c r="Q44" i="17"/>
  <c r="M144" i="17"/>
  <c r="H105" i="17"/>
  <c r="H107" i="17" s="1"/>
  <c r="H132" i="17"/>
  <c r="H131" i="17" s="1"/>
  <c r="G105" i="17"/>
  <c r="G107" i="17" s="1"/>
  <c r="G132" i="17"/>
  <c r="G131" i="17" s="1"/>
  <c r="S107" i="17"/>
  <c r="R107" i="17" s="1"/>
  <c r="Q107" i="17" s="1"/>
  <c r="AF132" i="17"/>
  <c r="AF134" i="17" s="1"/>
  <c r="O78" i="17"/>
  <c r="N78" i="17" s="1"/>
  <c r="M78" i="17" s="1"/>
  <c r="O107" i="17"/>
  <c r="N107" i="17" s="1"/>
  <c r="M107" i="17" s="1"/>
  <c r="S78" i="17"/>
  <c r="R78" i="17" s="1"/>
  <c r="Q78" i="17" s="1"/>
  <c r="AC132" i="17"/>
  <c r="AC134" i="17" s="1"/>
  <c r="L131" i="17"/>
  <c r="AE132" i="17"/>
  <c r="AE134" i="17" s="1"/>
  <c r="AA132" i="17"/>
  <c r="AA134" i="17" s="1"/>
  <c r="Z132" i="17"/>
  <c r="Z134" i="17" s="1"/>
  <c r="AB132" i="17"/>
  <c r="AB134" i="17" s="1"/>
  <c r="X132" i="17"/>
  <c r="X134" i="17" s="1"/>
  <c r="AD132" i="17"/>
  <c r="AD134" i="17" s="1"/>
  <c r="R144" i="17"/>
  <c r="O98" i="17"/>
  <c r="P103" i="17"/>
  <c r="P105" i="17" s="1"/>
  <c r="R102" i="17"/>
  <c r="E102" i="17"/>
  <c r="M102" i="17"/>
  <c r="R98" i="17"/>
  <c r="S103" i="17"/>
  <c r="S105" i="17" s="1"/>
  <c r="O69" i="17"/>
  <c r="P74" i="17"/>
  <c r="P76" i="17" s="1"/>
  <c r="R73" i="17"/>
  <c r="O73" i="17"/>
  <c r="R69" i="17"/>
  <c r="S74" i="17"/>
  <c r="S76" i="17" s="1"/>
  <c r="R40" i="17"/>
  <c r="O40" i="17"/>
  <c r="P45" i="17"/>
  <c r="P47" i="17" s="1"/>
  <c r="E44" i="17"/>
  <c r="E45" i="17" s="1"/>
  <c r="E47" i="17" s="1"/>
  <c r="E49" i="17" s="1"/>
  <c r="M44" i="17"/>
  <c r="AC136" i="17" l="1"/>
  <c r="AF136" i="17"/>
  <c r="AD136" i="17"/>
  <c r="X136" i="17"/>
  <c r="AE136" i="17"/>
  <c r="AB136" i="17"/>
  <c r="AA136" i="17"/>
  <c r="Y136" i="17"/>
  <c r="Z136" i="17"/>
  <c r="E103" i="17"/>
  <c r="E105" i="17" s="1"/>
  <c r="E107" i="17" s="1"/>
  <c r="G134" i="17"/>
  <c r="H134" i="17"/>
  <c r="Q144" i="17"/>
  <c r="F144" i="17"/>
  <c r="Q98" i="17"/>
  <c r="R103" i="17"/>
  <c r="R105" i="17" s="1"/>
  <c r="F102" i="17"/>
  <c r="F103" i="17" s="1"/>
  <c r="F105" i="17" s="1"/>
  <c r="F107" i="17" s="1"/>
  <c r="Q102" i="17"/>
  <c r="N98" i="17"/>
  <c r="O103" i="17"/>
  <c r="O105" i="17" s="1"/>
  <c r="Q69" i="17"/>
  <c r="R74" i="17"/>
  <c r="R76" i="17" s="1"/>
  <c r="N73" i="17"/>
  <c r="F73" i="17"/>
  <c r="F74" i="17" s="1"/>
  <c r="F76" i="17" s="1"/>
  <c r="F78" i="17" s="1"/>
  <c r="Q73" i="17"/>
  <c r="N69" i="17"/>
  <c r="O74" i="17"/>
  <c r="O76" i="17" s="1"/>
  <c r="N40" i="17"/>
  <c r="O45" i="17"/>
  <c r="O47" i="17" s="1"/>
  <c r="Q40" i="17"/>
  <c r="Q45" i="17" s="1"/>
  <c r="Q47" i="17" s="1"/>
  <c r="R45" i="17"/>
  <c r="R47" i="17" s="1"/>
  <c r="M98" i="17" l="1"/>
  <c r="N103" i="17"/>
  <c r="N105" i="17" s="1"/>
  <c r="Q103" i="17"/>
  <c r="Q105" i="17" s="1"/>
  <c r="M69" i="17"/>
  <c r="N74" i="17"/>
  <c r="N76" i="17" s="1"/>
  <c r="E73" i="17"/>
  <c r="E74" i="17" s="1"/>
  <c r="E76" i="17" s="1"/>
  <c r="E78" i="17" s="1"/>
  <c r="M73" i="17"/>
  <c r="Q74" i="17"/>
  <c r="Q76" i="17" s="1"/>
  <c r="N45" i="17"/>
  <c r="N47" i="17" s="1"/>
  <c r="M40" i="17"/>
  <c r="M103" i="17" l="1"/>
  <c r="M105" i="17" s="1"/>
  <c r="L103" i="17"/>
  <c r="L105" i="17" s="1"/>
  <c r="L107" i="17" s="1"/>
  <c r="M74" i="17"/>
  <c r="M76" i="17" s="1"/>
  <c r="L74" i="17"/>
  <c r="L76" i="17" s="1"/>
  <c r="L78" i="17" s="1"/>
  <c r="M45" i="17"/>
  <c r="M47" i="17" s="1"/>
  <c r="L45" i="17"/>
  <c r="L47" i="17" s="1"/>
  <c r="L49" i="17" s="1"/>
  <c r="T135" i="17" l="1"/>
  <c r="AE15" i="17"/>
  <c r="Y15" i="17"/>
  <c r="T130" i="17"/>
  <c r="P128" i="17"/>
  <c r="AF11" i="17"/>
  <c r="AF16" i="17" s="1"/>
  <c r="AF18" i="17" s="1"/>
  <c r="AE11" i="17"/>
  <c r="AD11" i="17"/>
  <c r="AD16" i="17" s="1"/>
  <c r="AD18" i="17" s="1"/>
  <c r="AC11" i="17"/>
  <c r="AC16" i="17" s="1"/>
  <c r="AC18" i="17" s="1"/>
  <c r="AB11" i="17"/>
  <c r="AB16" i="17" s="1"/>
  <c r="AB18" i="17" s="1"/>
  <c r="AA11" i="17"/>
  <c r="AA16" i="17" s="1"/>
  <c r="AA18" i="17" s="1"/>
  <c r="Z11" i="17"/>
  <c r="Z16" i="17" s="1"/>
  <c r="X11" i="17"/>
  <c r="X16" i="17" s="1"/>
  <c r="X18" i="17" s="1"/>
  <c r="G11" i="17"/>
  <c r="L126" i="17"/>
  <c r="T3" i="17"/>
  <c r="S3" i="17"/>
  <c r="R3" i="17"/>
  <c r="Q3" i="17"/>
  <c r="P3" i="17"/>
  <c r="O3" i="17"/>
  <c r="N3" i="17"/>
  <c r="M3" i="17"/>
  <c r="L3" i="17"/>
  <c r="G3" i="17"/>
  <c r="F3" i="17" s="1"/>
  <c r="E3" i="17" s="1"/>
  <c r="G18" i="17" l="1"/>
  <c r="G15" i="17"/>
  <c r="L125" i="17"/>
  <c r="L11" i="17"/>
  <c r="L16" i="17" s="1"/>
  <c r="P126" i="17"/>
  <c r="T125" i="17"/>
  <c r="P129" i="17"/>
  <c r="T129" i="17"/>
  <c r="T126" i="17"/>
  <c r="P130" i="17"/>
  <c r="S128" i="17"/>
  <c r="T128" i="17"/>
  <c r="O133" i="17"/>
  <c r="P133" i="17"/>
  <c r="S133" i="17"/>
  <c r="T133" i="17"/>
  <c r="P125" i="17"/>
  <c r="Z18" i="17"/>
  <c r="Z20" i="17" s="1"/>
  <c r="AE16" i="17"/>
  <c r="AE18" i="17" s="1"/>
  <c r="AE20" i="17" s="1"/>
  <c r="O128" i="17"/>
  <c r="P15" i="17"/>
  <c r="T15" i="17"/>
  <c r="T11" i="17"/>
  <c r="P11" i="17"/>
  <c r="H11" i="17"/>
  <c r="H15" i="17" s="1"/>
  <c r="X20" i="17"/>
  <c r="Y11" i="17"/>
  <c r="Y16" i="17" s="1"/>
  <c r="Y18" i="17" s="1"/>
  <c r="AF20" i="17"/>
  <c r="AC20" i="17"/>
  <c r="AB20" i="17"/>
  <c r="AA20" i="17"/>
  <c r="AD20" i="17"/>
  <c r="T3" i="15"/>
  <c r="S3" i="15"/>
  <c r="R3" i="15"/>
  <c r="Q3" i="15"/>
  <c r="P3" i="15"/>
  <c r="O3" i="15"/>
  <c r="N3" i="15"/>
  <c r="M3" i="15"/>
  <c r="L3" i="15"/>
  <c r="G3" i="15"/>
  <c r="F3" i="15" s="1"/>
  <c r="E3" i="15" s="1"/>
  <c r="L127" i="17" l="1"/>
  <c r="L132" i="17" s="1"/>
  <c r="L134" i="17" s="1"/>
  <c r="P127" i="17"/>
  <c r="P131" i="17"/>
  <c r="Q133" i="17"/>
  <c r="E133" i="17"/>
  <c r="R128" i="17"/>
  <c r="N130" i="17"/>
  <c r="O130" i="17"/>
  <c r="S135" i="17"/>
  <c r="O129" i="17"/>
  <c r="O131" i="17" s="1"/>
  <c r="O135" i="17"/>
  <c r="T127" i="17"/>
  <c r="R129" i="17"/>
  <c r="S129" i="17"/>
  <c r="S126" i="17"/>
  <c r="N125" i="17"/>
  <c r="O125" i="17"/>
  <c r="S130" i="17"/>
  <c r="S125" i="17"/>
  <c r="T131" i="17"/>
  <c r="O126" i="17"/>
  <c r="O11" i="17"/>
  <c r="P16" i="17"/>
  <c r="P18" i="17" s="1"/>
  <c r="S11" i="17"/>
  <c r="R11" i="17" s="1"/>
  <c r="T16" i="17"/>
  <c r="T18" i="17" s="1"/>
  <c r="N128" i="17"/>
  <c r="O15" i="17"/>
  <c r="S15" i="17"/>
  <c r="T20" i="17"/>
  <c r="S20" i="17" s="1"/>
  <c r="R20" i="17" s="1"/>
  <c r="Q20" i="17" s="1"/>
  <c r="Y20" i="17"/>
  <c r="P20" i="17"/>
  <c r="O20" i="17" s="1"/>
  <c r="N20" i="17" s="1"/>
  <c r="E19" i="13"/>
  <c r="G19" i="13"/>
  <c r="H19" i="13"/>
  <c r="P36" i="13"/>
  <c r="AA19" i="13"/>
  <c r="T36" i="13"/>
  <c r="S36" i="13" s="1"/>
  <c r="R36" i="13" s="1"/>
  <c r="Q36" i="13" s="1"/>
  <c r="AB19" i="13"/>
  <c r="P19" i="13" s="1"/>
  <c r="F32" i="13"/>
  <c r="E32" i="13"/>
  <c r="AA32" i="13"/>
  <c r="AD32" i="13"/>
  <c r="Z19" i="13"/>
  <c r="M20" i="17" l="1"/>
  <c r="S131" i="17"/>
  <c r="O19" i="13"/>
  <c r="N19" i="13" s="1"/>
  <c r="S16" i="17"/>
  <c r="S18" i="17" s="1"/>
  <c r="S127" i="17"/>
  <c r="S132" i="17" s="1"/>
  <c r="S134" i="17" s="1"/>
  <c r="O16" i="17"/>
  <c r="O18" i="17" s="1"/>
  <c r="T132" i="17"/>
  <c r="T134" i="17" s="1"/>
  <c r="L136" i="17"/>
  <c r="Q128" i="17"/>
  <c r="AE32" i="13"/>
  <c r="AF32" i="13"/>
  <c r="T32" i="13" s="1"/>
  <c r="R133" i="17"/>
  <c r="AB32" i="13"/>
  <c r="P32" i="13" s="1"/>
  <c r="O32" i="13" s="1"/>
  <c r="AF19" i="13"/>
  <c r="T19" i="13" s="1"/>
  <c r="M133" i="17"/>
  <c r="P132" i="17"/>
  <c r="P134" i="17" s="1"/>
  <c r="M128" i="17"/>
  <c r="R135" i="17"/>
  <c r="F133" i="17"/>
  <c r="R126" i="17"/>
  <c r="N11" i="17"/>
  <c r="R15" i="17"/>
  <c r="R16" i="17" s="1"/>
  <c r="R18" i="17" s="1"/>
  <c r="R130" i="17"/>
  <c r="R131" i="17" s="1"/>
  <c r="O127" i="17"/>
  <c r="O132" i="17" s="1"/>
  <c r="O134" i="17" s="1"/>
  <c r="N126" i="17"/>
  <c r="N129" i="17"/>
  <c r="N131" i="17" s="1"/>
  <c r="M130" i="17"/>
  <c r="R125" i="17"/>
  <c r="N133" i="17"/>
  <c r="N135" i="17"/>
  <c r="N15" i="17"/>
  <c r="Q135" i="17"/>
  <c r="F135" i="17"/>
  <c r="M135" i="17"/>
  <c r="E135" i="17"/>
  <c r="E126" i="17"/>
  <c r="M126" i="17"/>
  <c r="F129" i="17"/>
  <c r="Q129" i="17"/>
  <c r="F126" i="17"/>
  <c r="Q126" i="17"/>
  <c r="F130" i="17"/>
  <c r="Q130" i="17"/>
  <c r="E129" i="17"/>
  <c r="M129" i="17"/>
  <c r="Q125" i="17"/>
  <c r="Q11" i="17"/>
  <c r="F19" i="13"/>
  <c r="S32" i="13" l="1"/>
  <c r="R32" i="13" s="1"/>
  <c r="M125" i="17"/>
  <c r="S136" i="17"/>
  <c r="F128" i="17"/>
  <c r="F131" i="17" s="1"/>
  <c r="T136" i="17"/>
  <c r="Q15" i="17"/>
  <c r="Q16" i="17" s="1"/>
  <c r="Q18" i="17" s="1"/>
  <c r="P136" i="17"/>
  <c r="O136" i="17"/>
  <c r="N127" i="17"/>
  <c r="N132" i="17" s="1"/>
  <c r="N134" i="17" s="1"/>
  <c r="N16" i="17"/>
  <c r="N18" i="17" s="1"/>
  <c r="M11" i="17"/>
  <c r="M15" i="17"/>
  <c r="R127" i="17"/>
  <c r="R132" i="17" s="1"/>
  <c r="R134" i="17" s="1"/>
  <c r="E130" i="17"/>
  <c r="M131" i="17"/>
  <c r="E11" i="17"/>
  <c r="E125" i="17"/>
  <c r="E128" i="17"/>
  <c r="Q127" i="17"/>
  <c r="F125" i="17"/>
  <c r="F11" i="17"/>
  <c r="Q131" i="17"/>
  <c r="L18" i="17"/>
  <c r="L20" i="17" s="1"/>
  <c r="M127" i="17" l="1"/>
  <c r="M132" i="17" s="1"/>
  <c r="M134" i="17" s="1"/>
  <c r="R136" i="17"/>
  <c r="F15" i="17"/>
  <c r="N136" i="17"/>
  <c r="M16" i="17"/>
  <c r="M18" i="17" s="1"/>
  <c r="E15" i="17"/>
  <c r="E16" i="17" s="1"/>
  <c r="E18" i="17" s="1"/>
  <c r="E20" i="17" s="1"/>
  <c r="F127" i="17"/>
  <c r="F132" i="17" s="1"/>
  <c r="E131" i="17"/>
  <c r="E127" i="17"/>
  <c r="F16" i="17"/>
  <c r="F18" i="17" s="1"/>
  <c r="F20" i="17" s="1"/>
  <c r="Q132" i="17"/>
  <c r="Q134" i="17" s="1"/>
  <c r="Q136" i="17" l="1"/>
  <c r="M136" i="17"/>
  <c r="E132" i="17"/>
  <c r="F134" i="17"/>
  <c r="N36" i="13"/>
  <c r="E134" i="17" l="1"/>
  <c r="F136" i="17"/>
  <c r="M36" i="13"/>
  <c r="E136" i="17" l="1"/>
  <c r="Q24" i="12"/>
  <c r="M24" i="12"/>
  <c r="S24" i="12"/>
  <c r="F24" i="12"/>
  <c r="T14" i="12"/>
  <c r="S14" i="12"/>
  <c r="R14" i="12"/>
  <c r="Q14" i="12"/>
  <c r="P14" i="12"/>
  <c r="O14" i="12"/>
  <c r="N14" i="12"/>
  <c r="L14" i="12"/>
  <c r="H14" i="12"/>
  <c r="F14" i="12"/>
  <c r="G3" i="12"/>
  <c r="F3" i="12" s="1"/>
  <c r="E3" i="12" s="1"/>
  <c r="T25" i="8"/>
  <c r="S25" i="8" s="1"/>
  <c r="R25" i="8" s="1"/>
  <c r="Q25" i="8" s="1"/>
  <c r="P25" i="8"/>
  <c r="O25" i="8" s="1"/>
  <c r="N25" i="8" s="1"/>
  <c r="M25" i="8" s="1"/>
  <c r="AF26" i="8"/>
  <c r="T26" i="8" s="1"/>
  <c r="AE26" i="8"/>
  <c r="AD26" i="8"/>
  <c r="AC26" i="8"/>
  <c r="AB26" i="8"/>
  <c r="P26" i="8" s="1"/>
  <c r="AA26" i="8"/>
  <c r="Z26" i="8"/>
  <c r="Y26" i="8"/>
  <c r="X26" i="8"/>
  <c r="L26" i="8"/>
  <c r="P42" i="8" l="1"/>
  <c r="P41" i="8"/>
  <c r="S41" i="8"/>
  <c r="S42" i="8"/>
  <c r="T42" i="8"/>
  <c r="T41" i="8"/>
  <c r="Q26" i="12"/>
  <c r="S26" i="12"/>
  <c r="F26" i="12"/>
  <c r="M14" i="12"/>
  <c r="M26" i="12" s="1"/>
  <c r="S26" i="8"/>
  <c r="R26" i="8" s="1"/>
  <c r="Q26" i="8" s="1"/>
  <c r="O26" i="8"/>
  <c r="N26" i="8" s="1"/>
  <c r="M26" i="8" s="1"/>
  <c r="L18" i="8"/>
  <c r="L13" i="8"/>
  <c r="X18" i="8"/>
  <c r="X13" i="8"/>
  <c r="X8" i="8"/>
  <c r="L3" i="8"/>
  <c r="H18" i="8"/>
  <c r="H8" i="8"/>
  <c r="H13" i="8"/>
  <c r="G18" i="8"/>
  <c r="G13" i="8"/>
  <c r="G8" i="8"/>
  <c r="Y18" i="8"/>
  <c r="Y13" i="8"/>
  <c r="Y34" i="8"/>
  <c r="AC18" i="8"/>
  <c r="Z18" i="8"/>
  <c r="AD18" i="8"/>
  <c r="AA18" i="8"/>
  <c r="AB18" i="8"/>
  <c r="P18" i="8" s="1"/>
  <c r="AE18" i="8"/>
  <c r="AA13" i="8"/>
  <c r="AB13" i="8"/>
  <c r="P13" i="8" s="1"/>
  <c r="Z8" i="8"/>
  <c r="AA8" i="8"/>
  <c r="AB8" i="8"/>
  <c r="P8" i="8" s="1"/>
  <c r="AC8" i="8"/>
  <c r="AD8" i="8"/>
  <c r="AE8" i="8"/>
  <c r="AF18" i="8"/>
  <c r="T18" i="8" s="1"/>
  <c r="AF13" i="8"/>
  <c r="T13" i="8" s="1"/>
  <c r="AF8" i="8"/>
  <c r="T8" i="8" s="1"/>
  <c r="M3" i="8"/>
  <c r="N3" i="8"/>
  <c r="O3" i="8"/>
  <c r="P3" i="8"/>
  <c r="Q3" i="8"/>
  <c r="R3" i="8"/>
  <c r="S3" i="8"/>
  <c r="T3" i="8"/>
  <c r="G3" i="8"/>
  <c r="F3" i="8" s="1"/>
  <c r="E3" i="8" s="1"/>
  <c r="L34" i="8" l="1"/>
  <c r="R41" i="8"/>
  <c r="R42" i="8"/>
  <c r="O42" i="8"/>
  <c r="O41" i="8"/>
  <c r="P34" i="8"/>
  <c r="L8" i="8"/>
  <c r="L14" i="8" s="1"/>
  <c r="X14" i="8"/>
  <c r="AD13" i="8"/>
  <c r="AD14" i="8" s="1"/>
  <c r="Z13" i="8"/>
  <c r="Z14" i="8" s="1"/>
  <c r="AC13" i="8"/>
  <c r="AC14" i="8" s="1"/>
  <c r="Y8" i="8"/>
  <c r="Y14" i="8" s="1"/>
  <c r="AF14" i="8"/>
  <c r="S8" i="8"/>
  <c r="R8" i="8" s="1"/>
  <c r="Q8" i="8" s="1"/>
  <c r="H14" i="8"/>
  <c r="G14" i="8"/>
  <c r="F18" i="8"/>
  <c r="AE13" i="8"/>
  <c r="AE14" i="8" s="1"/>
  <c r="E18" i="8"/>
  <c r="AA14" i="8"/>
  <c r="O13" i="8"/>
  <c r="O8" i="8"/>
  <c r="N8" i="8" s="1"/>
  <c r="S18" i="8"/>
  <c r="R18" i="8" s="1"/>
  <c r="Q18" i="8" s="1"/>
  <c r="O18" i="8"/>
  <c r="N18" i="8" s="1"/>
  <c r="M18" i="8" s="1"/>
  <c r="AB14" i="8"/>
  <c r="X19" i="8" l="1"/>
  <c r="X32" i="8" s="1"/>
  <c r="N41" i="8"/>
  <c r="N42" i="8"/>
  <c r="Q42" i="8"/>
  <c r="Q41" i="8"/>
  <c r="AB31" i="8"/>
  <c r="AB30" i="8"/>
  <c r="Z30" i="8"/>
  <c r="Z31" i="8"/>
  <c r="AA31" i="8"/>
  <c r="AA30" i="8"/>
  <c r="Y31" i="8"/>
  <c r="Y30" i="8"/>
  <c r="L19" i="8"/>
  <c r="L31" i="8"/>
  <c r="L30" i="8"/>
  <c r="AC31" i="8"/>
  <c r="AC30" i="8"/>
  <c r="G30" i="8"/>
  <c r="G31" i="8"/>
  <c r="F8" i="8"/>
  <c r="F34" i="8"/>
  <c r="H30" i="8"/>
  <c r="H31" i="8"/>
  <c r="X12" i="13"/>
  <c r="X31" i="8"/>
  <c r="X30" i="8"/>
  <c r="AE30" i="8"/>
  <c r="AE31" i="8"/>
  <c r="AD30" i="8"/>
  <c r="AD31" i="8"/>
  <c r="N13" i="8"/>
  <c r="M13" i="8" s="1"/>
  <c r="AF30" i="8"/>
  <c r="AF31" i="8"/>
  <c r="O34" i="8"/>
  <c r="T14" i="8"/>
  <c r="AD19" i="8"/>
  <c r="AD12" i="13"/>
  <c r="AC19" i="8"/>
  <c r="AC12" i="13"/>
  <c r="Z19" i="8"/>
  <c r="Z12" i="13"/>
  <c r="AA19" i="8"/>
  <c r="AA12" i="13"/>
  <c r="AA34" i="13" s="1"/>
  <c r="AA37" i="13" s="1"/>
  <c r="AE19" i="8"/>
  <c r="AE12" i="13"/>
  <c r="AB12" i="13"/>
  <c r="M8" i="8"/>
  <c r="G19" i="8"/>
  <c r="H19" i="8"/>
  <c r="Y19" i="8"/>
  <c r="Y12" i="13"/>
  <c r="E13" i="8"/>
  <c r="F13" i="8"/>
  <c r="AF19" i="8"/>
  <c r="S13" i="8"/>
  <c r="R13" i="8" s="1"/>
  <c r="Q13" i="8" s="1"/>
  <c r="P14" i="8"/>
  <c r="AB19" i="8"/>
  <c r="X21" i="8" l="1"/>
  <c r="X33" i="8" s="1"/>
  <c r="AB32" i="8"/>
  <c r="M41" i="8"/>
  <c r="M42" i="8"/>
  <c r="F14" i="8"/>
  <c r="AC21" i="8"/>
  <c r="AC33" i="8" s="1"/>
  <c r="AC32" i="8"/>
  <c r="AD21" i="8"/>
  <c r="AD33" i="8" s="1"/>
  <c r="AD32" i="8"/>
  <c r="H21" i="8"/>
  <c r="H32" i="8"/>
  <c r="O14" i="8"/>
  <c r="P30" i="8"/>
  <c r="P31" i="8"/>
  <c r="S14" i="8"/>
  <c r="T31" i="8"/>
  <c r="T30" i="8"/>
  <c r="L12" i="13"/>
  <c r="N34" i="8"/>
  <c r="AA21" i="8"/>
  <c r="AA33" i="8" s="1"/>
  <c r="AA32" i="8"/>
  <c r="L21" i="8"/>
  <c r="L33" i="8" s="1"/>
  <c r="L32" i="8"/>
  <c r="G21" i="8"/>
  <c r="G32" i="8"/>
  <c r="T19" i="8"/>
  <c r="AF32" i="8"/>
  <c r="AE21" i="8"/>
  <c r="AE33" i="8" s="1"/>
  <c r="AE32" i="8"/>
  <c r="Y21" i="8"/>
  <c r="Y33" i="8" s="1"/>
  <c r="Y32" i="8"/>
  <c r="Z21" i="8"/>
  <c r="Z33" i="8" s="1"/>
  <c r="Z32" i="8"/>
  <c r="AF21" i="8"/>
  <c r="P12" i="13"/>
  <c r="AB34" i="13"/>
  <c r="AB37" i="13" s="1"/>
  <c r="AB39" i="13" s="1"/>
  <c r="AA36" i="13" s="1"/>
  <c r="AA39" i="13" s="1"/>
  <c r="Z36" i="13" s="1"/>
  <c r="AF12" i="13"/>
  <c r="AB21" i="8"/>
  <c r="P19" i="8"/>
  <c r="T32" i="8" l="1"/>
  <c r="F30" i="8"/>
  <c r="F31" i="8"/>
  <c r="F12" i="13"/>
  <c r="F34" i="13" s="1"/>
  <c r="F37" i="13" s="1"/>
  <c r="F19" i="8"/>
  <c r="S19" i="8"/>
  <c r="R14" i="8"/>
  <c r="S31" i="8"/>
  <c r="S30" i="8"/>
  <c r="G25" i="8"/>
  <c r="G26" i="8" s="1"/>
  <c r="G33" i="8"/>
  <c r="N14" i="8"/>
  <c r="O30" i="8"/>
  <c r="O31" i="8"/>
  <c r="H25" i="8"/>
  <c r="H26" i="8" s="1"/>
  <c r="H33" i="8"/>
  <c r="O19" i="8"/>
  <c r="P32" i="8"/>
  <c r="T21" i="8"/>
  <c r="AF33" i="8"/>
  <c r="P21" i="8"/>
  <c r="AB33" i="8"/>
  <c r="M34" i="8"/>
  <c r="AF34" i="13"/>
  <c r="AF37" i="13" s="1"/>
  <c r="AF39" i="13" s="1"/>
  <c r="AE36" i="13" s="1"/>
  <c r="T12" i="13"/>
  <c r="P34" i="13"/>
  <c r="P37" i="13" s="1"/>
  <c r="O12" i="13"/>
  <c r="G44" i="17"/>
  <c r="G47" i="17"/>
  <c r="G135" i="17" s="1"/>
  <c r="G136" i="17" s="1"/>
  <c r="H44" i="17"/>
  <c r="H47" i="17"/>
  <c r="R19" i="8" l="1"/>
  <c r="F21" i="8"/>
  <c r="F33" i="8" s="1"/>
  <c r="F32" i="8"/>
  <c r="S32" i="8"/>
  <c r="S21" i="8"/>
  <c r="T33" i="8"/>
  <c r="Q14" i="8"/>
  <c r="R31" i="8"/>
  <c r="R30" i="8"/>
  <c r="E34" i="8"/>
  <c r="E8" i="8"/>
  <c r="O21" i="8"/>
  <c r="P33" i="8"/>
  <c r="M14" i="8"/>
  <c r="N30" i="8"/>
  <c r="N31" i="8"/>
  <c r="F25" i="8"/>
  <c r="F26" i="8" s="1"/>
  <c r="N19" i="8"/>
  <c r="O32" i="8"/>
  <c r="Q19" i="8"/>
  <c r="R32" i="8"/>
  <c r="H135" i="17"/>
  <c r="H136" i="17" s="1"/>
  <c r="N12" i="13"/>
  <c r="M12" i="13" s="1"/>
  <c r="O34" i="13"/>
  <c r="O37" i="13" s="1"/>
  <c r="S12" i="13"/>
  <c r="T34" i="13"/>
  <c r="T37" i="13" s="1"/>
  <c r="Q32" i="8" l="1"/>
  <c r="E14" i="8"/>
  <c r="E31" i="8" s="1"/>
  <c r="M30" i="8"/>
  <c r="M31" i="8"/>
  <c r="N21" i="8"/>
  <c r="O33" i="8"/>
  <c r="E30" i="8"/>
  <c r="E19" i="8"/>
  <c r="E12" i="13"/>
  <c r="E34" i="13" s="1"/>
  <c r="E37" i="13" s="1"/>
  <c r="Q31" i="8"/>
  <c r="Q30" i="8"/>
  <c r="M19" i="8"/>
  <c r="N32" i="8"/>
  <c r="R21" i="8"/>
  <c r="S33" i="8"/>
  <c r="R12" i="13"/>
  <c r="M32" i="8" l="1"/>
  <c r="Q21" i="8"/>
  <c r="Q33" i="8" s="1"/>
  <c r="R33" i="8"/>
  <c r="E21" i="8"/>
  <c r="E32" i="8"/>
  <c r="M21" i="8"/>
  <c r="M33" i="8" s="1"/>
  <c r="N33" i="8"/>
  <c r="Q12" i="13"/>
  <c r="E25" i="8" l="1"/>
  <c r="E26" i="8" s="1"/>
  <c r="E33" i="8"/>
  <c r="G12" i="13"/>
  <c r="H12" i="13"/>
  <c r="X32" i="13"/>
  <c r="L32" i="13"/>
  <c r="G32" i="13"/>
  <c r="AC32" i="13"/>
  <c r="Q32" i="13" s="1"/>
  <c r="Z32" i="13"/>
  <c r="Y32" i="13"/>
  <c r="X19" i="13"/>
  <c r="X34" i="13" s="1"/>
  <c r="X37" i="13" s="1"/>
  <c r="L19" i="13"/>
  <c r="AD19" i="13"/>
  <c r="AD34" i="13" s="1"/>
  <c r="AD37" i="13" s="1"/>
  <c r="AC19" i="13"/>
  <c r="Y19" i="13"/>
  <c r="AE19" i="13"/>
  <c r="T3" i="13"/>
  <c r="S3" i="13"/>
  <c r="R3" i="13"/>
  <c r="Q3" i="13"/>
  <c r="P3" i="13"/>
  <c r="O3" i="13"/>
  <c r="N3" i="13"/>
  <c r="M3" i="13"/>
  <c r="L3" i="13"/>
  <c r="G3" i="13"/>
  <c r="F3" i="13" s="1"/>
  <c r="E3" i="13" s="1"/>
  <c r="F51" i="12"/>
  <c r="G51" i="12"/>
  <c r="G35" i="12"/>
  <c r="G14" i="12"/>
  <c r="H35" i="12"/>
  <c r="H24" i="12"/>
  <c r="M51" i="12"/>
  <c r="Q51" i="12"/>
  <c r="N24" i="12"/>
  <c r="R35" i="12"/>
  <c r="R24" i="12"/>
  <c r="O24" i="12"/>
  <c r="P35" i="12"/>
  <c r="P51" i="12"/>
  <c r="T51" i="12"/>
  <c r="E35" i="12"/>
  <c r="P24" i="12"/>
  <c r="T24" i="12"/>
  <c r="E51" i="12"/>
  <c r="E41" i="12"/>
  <c r="E24" i="12"/>
  <c r="E14" i="12"/>
  <c r="S51" i="12"/>
  <c r="N51" i="12"/>
  <c r="R51" i="12"/>
  <c r="H51" i="12"/>
  <c r="L51" i="12"/>
  <c r="O51" i="12"/>
  <c r="T41" i="12"/>
  <c r="R41" i="12"/>
  <c r="Q41" i="12"/>
  <c r="P41" i="12"/>
  <c r="L41" i="12"/>
  <c r="H41" i="12"/>
  <c r="G41" i="12"/>
  <c r="M41" i="12"/>
  <c r="F41" i="12"/>
  <c r="T35" i="12"/>
  <c r="S35" i="12"/>
  <c r="S57" i="12" s="1"/>
  <c r="Q35" i="12"/>
  <c r="O35" i="12"/>
  <c r="N35" i="12"/>
  <c r="L35" i="12"/>
  <c r="M35" i="12"/>
  <c r="F35" i="12"/>
  <c r="G24" i="12"/>
  <c r="L24" i="12"/>
  <c r="T53" i="12" l="1"/>
  <c r="L34" i="13"/>
  <c r="L37" i="13" s="1"/>
  <c r="E26" i="12"/>
  <c r="E57" i="12" s="1"/>
  <c r="O41" i="12"/>
  <c r="O53" i="12" s="1"/>
  <c r="O64" i="12"/>
  <c r="P26" i="12"/>
  <c r="P57" i="12" s="1"/>
  <c r="H26" i="12"/>
  <c r="H57" i="12" s="1"/>
  <c r="G26" i="12"/>
  <c r="G57" i="12" s="1"/>
  <c r="T39" i="13"/>
  <c r="Q53" i="12"/>
  <c r="Q57" i="12"/>
  <c r="S64" i="12"/>
  <c r="S41" i="12"/>
  <c r="S53" i="12" s="1"/>
  <c r="O26" i="12"/>
  <c r="O57" i="12" s="1"/>
  <c r="R26" i="12"/>
  <c r="R57" i="12" s="1"/>
  <c r="R53" i="12"/>
  <c r="N26" i="12"/>
  <c r="N57" i="12" s="1"/>
  <c r="N32" i="13"/>
  <c r="Z34" i="13"/>
  <c r="Z37" i="13" s="1"/>
  <c r="Z39" i="13" s="1"/>
  <c r="Y36" i="13" s="1"/>
  <c r="N41" i="12"/>
  <c r="N53" i="12" s="1"/>
  <c r="N64" i="12"/>
  <c r="L26" i="12"/>
  <c r="L57" i="12" s="1"/>
  <c r="T26" i="12"/>
  <c r="T57" i="12" s="1"/>
  <c r="F53" i="12"/>
  <c r="F57" i="12"/>
  <c r="M53" i="12"/>
  <c r="M57" i="12"/>
  <c r="E53" i="12"/>
  <c r="H53" i="12"/>
  <c r="P39" i="13"/>
  <c r="L53" i="12"/>
  <c r="S19" i="13"/>
  <c r="AE34" i="13"/>
  <c r="AE37" i="13" s="1"/>
  <c r="AE39" i="13" s="1"/>
  <c r="AD36" i="13" s="1"/>
  <c r="AD39" i="13" s="1"/>
  <c r="AC36" i="13" s="1"/>
  <c r="G53" i="12"/>
  <c r="M19" i="13"/>
  <c r="Y34" i="13"/>
  <c r="Y37" i="13" s="1"/>
  <c r="H34" i="13"/>
  <c r="H37" i="13" s="1"/>
  <c r="H39" i="13" s="1"/>
  <c r="G36" i="13" s="1"/>
  <c r="P53" i="12"/>
  <c r="AC34" i="13"/>
  <c r="AC37" i="13" s="1"/>
  <c r="G34" i="13"/>
  <c r="G37" i="13" s="1"/>
  <c r="AC39" i="13" l="1"/>
  <c r="Y39" i="13"/>
  <c r="X36" i="13" s="1"/>
  <c r="L36" i="13" s="1"/>
  <c r="L39" i="13" s="1"/>
  <c r="R19" i="13"/>
  <c r="S34" i="13"/>
  <c r="S37" i="13" s="1"/>
  <c r="S39" i="13" s="1"/>
  <c r="M32" i="13"/>
  <c r="M34" i="13" s="1"/>
  <c r="M37" i="13" s="1"/>
  <c r="N34" i="13"/>
  <c r="N37" i="13" s="1"/>
  <c r="O39" i="13"/>
  <c r="G39" i="13"/>
  <c r="F36" i="13" s="1"/>
  <c r="F39" i="13" s="1"/>
  <c r="E36" i="13" s="1"/>
  <c r="E39" i="13" s="1"/>
  <c r="X39" i="13" l="1"/>
  <c r="W36" i="13" s="1"/>
  <c r="W39" i="13" s="1"/>
  <c r="M39" i="13"/>
  <c r="N39" i="13"/>
  <c r="Q19" i="13"/>
  <c r="Q34" i="13" s="1"/>
  <c r="Q37" i="13" s="1"/>
  <c r="Q39" i="13" s="1"/>
  <c r="R34" i="13"/>
  <c r="R37" i="13" s="1"/>
  <c r="R39" i="13" s="1"/>
</calcChain>
</file>

<file path=xl/sharedStrings.xml><?xml version="1.0" encoding="utf-8"?>
<sst xmlns="http://schemas.openxmlformats.org/spreadsheetml/2006/main" count="329" uniqueCount="165">
  <si>
    <t>Q425</t>
  </si>
  <si>
    <t>Q324</t>
  </si>
  <si>
    <t>Q325</t>
  </si>
  <si>
    <t>Q225</t>
  </si>
  <si>
    <t>Q125</t>
  </si>
  <si>
    <t>Q424</t>
  </si>
  <si>
    <t>Q224</t>
  </si>
  <si>
    <t>Q124</t>
  </si>
  <si>
    <t>Income statement</t>
  </si>
  <si>
    <t>Operating income</t>
  </si>
  <si>
    <t>Other income</t>
  </si>
  <si>
    <t>Total income</t>
  </si>
  <si>
    <t>Material costs</t>
  </si>
  <si>
    <t>Salary and personnel costs</t>
  </si>
  <si>
    <t>Other operating costs</t>
  </si>
  <si>
    <t>Depreciation and impairment</t>
  </si>
  <si>
    <t>Total operating costs</t>
  </si>
  <si>
    <t>Financial income</t>
  </si>
  <si>
    <t>Exchange gains/losses</t>
  </si>
  <si>
    <t>Net financial items</t>
  </si>
  <si>
    <t>Tax cost</t>
  </si>
  <si>
    <t>(MNOK)</t>
  </si>
  <si>
    <t>Full year figures</t>
  </si>
  <si>
    <t>Quarterly figures</t>
  </si>
  <si>
    <t>Operating profit (EBIT)</t>
  </si>
  <si>
    <t>Profit before tax (EBT)</t>
  </si>
  <si>
    <t>Profit for the year (EAT)</t>
  </si>
  <si>
    <t>YTD quarterly figures</t>
  </si>
  <si>
    <t>Q126</t>
  </si>
  <si>
    <t>Assigned:</t>
  </si>
  <si>
    <t>To the shareholders of the parent company</t>
  </si>
  <si>
    <t>To non-controlling interests</t>
  </si>
  <si>
    <t>Balance sheet</t>
  </si>
  <si>
    <t>ASSETS</t>
  </si>
  <si>
    <t>Non-current assets</t>
  </si>
  <si>
    <t>Total non-current assets</t>
  </si>
  <si>
    <t>Total current assets</t>
  </si>
  <si>
    <t>Total assets</t>
  </si>
  <si>
    <t>Goodwill and other intangible assets</t>
  </si>
  <si>
    <t>Property, plant and equipment</t>
  </si>
  <si>
    <t>Right of use assets</t>
  </si>
  <si>
    <t>Deferred tax asset</t>
  </si>
  <si>
    <t>Other financial assets</t>
  </si>
  <si>
    <t>Current assets</t>
  </si>
  <si>
    <t>Trade receivables</t>
  </si>
  <si>
    <t>Contractual assets</t>
  </si>
  <si>
    <t>Interest-bearing receivables Ratos AB</t>
  </si>
  <si>
    <t>Other interest-bearing receivables</t>
  </si>
  <si>
    <t>Prepaid costs</t>
  </si>
  <si>
    <t>Other non-interest bearing receivables</t>
  </si>
  <si>
    <t>Cash and cash equivalents</t>
  </si>
  <si>
    <t>EQUITY AND LIABILITIES</t>
  </si>
  <si>
    <t>Equity</t>
  </si>
  <si>
    <t>Total equity</t>
  </si>
  <si>
    <t>Deferred tax</t>
  </si>
  <si>
    <t>Non-current liabilities</t>
  </si>
  <si>
    <t>Non-current leasing liabilities</t>
  </si>
  <si>
    <t>Other non-current liabilities</t>
  </si>
  <si>
    <t>Total non-current liabilitites</t>
  </si>
  <si>
    <t>Current liabilities</t>
  </si>
  <si>
    <t>Current leasing liabilities</t>
  </si>
  <si>
    <t>Total current liabilitites</t>
  </si>
  <si>
    <t>Total equity and liabilities</t>
  </si>
  <si>
    <t>Paid in capital</t>
  </si>
  <si>
    <t>Other equity</t>
  </si>
  <si>
    <t>Non-controlling ownership interests</t>
  </si>
  <si>
    <t>Accounts payable</t>
  </si>
  <si>
    <t>Contractual obligations</t>
  </si>
  <si>
    <t>Provisions</t>
  </si>
  <si>
    <t>Tax payable</t>
  </si>
  <si>
    <t>Other current interest-bearing liabilities</t>
  </si>
  <si>
    <t>Other current liabilities</t>
  </si>
  <si>
    <t>CASH FLOW FROM OPERATIONS</t>
  </si>
  <si>
    <t>Paid taxes</t>
  </si>
  <si>
    <t>Net cash flow from operations</t>
  </si>
  <si>
    <t>Change in working capital items</t>
  </si>
  <si>
    <t>CASH FLOW FROM INVESTMENTS</t>
  </si>
  <si>
    <t>Payment for purchase of property, plant and equipment</t>
  </si>
  <si>
    <t>Change in outstanding amount with Ratos AB</t>
  </si>
  <si>
    <t>Interest received and other financial income</t>
  </si>
  <si>
    <t>CASH FLOW FROM FINANCING</t>
  </si>
  <si>
    <t>Capital increases</t>
  </si>
  <si>
    <t>Purchase of synthetic shares</t>
  </si>
  <si>
    <t>Dividends paid to shareholders</t>
  </si>
  <si>
    <t>Dividends paid to non-controlling interests</t>
  </si>
  <si>
    <t>Purchase/sale of non-controlling interests</t>
  </si>
  <si>
    <t>Amortisation of financial lease liabilities</t>
  </si>
  <si>
    <t>Other payments related to financing</t>
  </si>
  <si>
    <t>Net cash flow from financing</t>
  </si>
  <si>
    <t>Net cash flow in period</t>
  </si>
  <si>
    <t>Cash and cash equivalents 1.1.</t>
  </si>
  <si>
    <t>Currency effect on cash and cash equivalents</t>
  </si>
  <si>
    <t>Purchase of financial assets</t>
  </si>
  <si>
    <t>CONTACT INFORMATION</t>
  </si>
  <si>
    <t>sh@sentiagruppen.com</t>
  </si>
  <si>
    <t xml:space="preserve"> + 47 952 45 167</t>
  </si>
  <si>
    <t>Sverre Hærem, EVP &amp; Chief Financial Officer</t>
  </si>
  <si>
    <t>ABOUT THIS FILE</t>
  </si>
  <si>
    <t xml:space="preserve">
</t>
  </si>
  <si>
    <t>Oslo Stock Exchange ticker: SNTIA</t>
  </si>
  <si>
    <t>Website: www.sentiagruppen.com</t>
  </si>
  <si>
    <t>Street adress: Olav Vs gate 1, 0161 Oslo</t>
  </si>
  <si>
    <t>Phone: +47 95 90 20 00</t>
  </si>
  <si>
    <t>SENTIA ASA</t>
  </si>
  <si>
    <t>Company reg. no: 999 256 864</t>
  </si>
  <si>
    <t>Order backlog end of period</t>
  </si>
  <si>
    <t>Order intake in period</t>
  </si>
  <si>
    <t>Order backlog</t>
  </si>
  <si>
    <t>Sickleave</t>
  </si>
  <si>
    <t>Number of employees, end of period</t>
  </si>
  <si>
    <t>LTI rate</t>
  </si>
  <si>
    <t xml:space="preserve"> -</t>
  </si>
  <si>
    <t>HSE - Health, Safety and Environment</t>
  </si>
  <si>
    <t>ANALYST TOOL</t>
  </si>
  <si>
    <t>Cash and cash equivalents end of period</t>
  </si>
  <si>
    <t>NET CASH FLOW IN PERIOD</t>
  </si>
  <si>
    <t>Segment figures</t>
  </si>
  <si>
    <t>Operating costs</t>
  </si>
  <si>
    <t>EBITDA</t>
  </si>
  <si>
    <t>EBIT</t>
  </si>
  <si>
    <t>EBT</t>
  </si>
  <si>
    <t>Net working capital</t>
  </si>
  <si>
    <t>Net financial position</t>
  </si>
  <si>
    <t>Cash flow from operations</t>
  </si>
  <si>
    <t>Order intake</t>
  </si>
  <si>
    <t>Number of employees (end of period)</t>
  </si>
  <si>
    <t>Full-time equivalents (FTE's)</t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</si>
  <si>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HENT</t>
    </r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</si>
  <si>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Sentia Sweden</t>
    </r>
  </si>
  <si>
    <t>Additional key figures</t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</si>
  <si>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Eliminations</t>
    </r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</si>
  <si>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Other (parent company)</t>
    </r>
  </si>
  <si>
    <t>Financial position</t>
  </si>
  <si>
    <t>Other adjustments</t>
  </si>
  <si>
    <t>Cash flow statement</t>
  </si>
  <si>
    <t>Other key figures</t>
  </si>
  <si>
    <t>Financial costs</t>
  </si>
  <si>
    <t>EBITDA margin %</t>
  </si>
  <si>
    <t>EBIT margin %</t>
  </si>
  <si>
    <t>EBT margin %</t>
  </si>
  <si>
    <t>EAT margin %</t>
  </si>
  <si>
    <t>Average number of shares in period</t>
  </si>
  <si>
    <t>Number of shares (end of period)</t>
  </si>
  <si>
    <t>Equity ratio</t>
  </si>
  <si>
    <t>Annual growth rate %</t>
  </si>
  <si>
    <t>Profit margins and growth</t>
  </si>
  <si>
    <t>Return on average capital employed (ROACE)</t>
  </si>
  <si>
    <t>Interest bearing receivables and cash equivalents</t>
  </si>
  <si>
    <t>Interest bearing liabilities</t>
  </si>
  <si>
    <t>Key figures</t>
  </si>
  <si>
    <t>Average dilluted number of shares in period</t>
  </si>
  <si>
    <t>Dividend per share (NOK)</t>
  </si>
  <si>
    <t>Dividend per share/EPS</t>
  </si>
  <si>
    <t>Earnings per share and dividend</t>
  </si>
  <si>
    <t>EPS (NOK)</t>
  </si>
  <si>
    <t>Dilluted EPS (NOK)</t>
  </si>
  <si>
    <t>ae@sentiagruppen.com</t>
  </si>
  <si>
    <t xml:space="preserve"> + 47 922 14 625</t>
  </si>
  <si>
    <t>Arnt Eriksen, Group Chief Accounting Officer</t>
  </si>
  <si>
    <t>Interest paid incl. Interest leasing</t>
  </si>
  <si>
    <t>Q226</t>
  </si>
  <si>
    <t>Buyback of treasury shares</t>
  </si>
  <si>
    <t>Sale of treasury shares</t>
  </si>
  <si>
    <t>Q2 2026</t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</si>
  <si>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SUM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</si>
</sst>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#,###,###,##0"/>
    <numFmt numFmtId="165" formatCode="#,##0.0"/>
    <numFmt numFmtId="166" formatCode="0.0\ %"/>
  </numFmts>
  <fonts count="2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</font>
    <font>
      <b/>
      <sz val="10"/>
      <color rgb="FF698579"/>
      <name val="Arial"/>
      <family val="2"/>
    </font>
    <font>
      <sz val="9"/>
      <color theme="1"/>
      <name val="Arial"/>
      <family val="2"/>
    </font>
    <font>
      <b/>
      <sz val="16"/>
      <color rgb="FF698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FA397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8FA397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3" fontId="6" fillId="0" borderId="0" xfId="0" applyNumberFormat="1" applyFont="1"/>
    <xf numFmtId="0" fontId="8" fillId="0" borderId="1" xfId="0" applyFont="1" applyBorder="1"/>
    <xf numFmtId="3" fontId="8" fillId="0" borderId="1" xfId="0" applyNumberFormat="1" applyFont="1" applyBorder="1"/>
    <xf numFmtId="3" fontId="9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right"/>
    </xf>
    <xf numFmtId="0" fontId="6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1" fillId="0" borderId="0" xfId="0" applyFont="1"/>
    <xf numFmtId="4" fontId="6" fillId="0" borderId="0" xfId="0" applyNumberFormat="1" applyFont="1"/>
    <xf numFmtId="0" fontId="9" fillId="0" borderId="0" xfId="0" applyFont="1"/>
    <xf numFmtId="3" fontId="8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13" fillId="0" borderId="0" xfId="0" applyFont="1"/>
    <xf numFmtId="0" fontId="14" fillId="0" borderId="0" xfId="1" applyFont="1"/>
    <xf numFmtId="0" fontId="13" fillId="0" borderId="0" xfId="0" applyFont="1" applyAlignment="1">
      <alignment wrapText="1"/>
    </xf>
    <xf numFmtId="165" fontId="6" fillId="0" borderId="0" xfId="0" applyNumberFormat="1" applyFont="1"/>
    <xf numFmtId="166" fontId="6" fillId="0" borderId="0" xfId="0" applyNumberFormat="1" applyFont="1"/>
    <xf numFmtId="165" fontId="2" fillId="0" borderId="0" xfId="0" applyNumberFormat="1" applyFont="1"/>
    <xf numFmtId="165" fontId="6" fillId="0" borderId="0" xfId="0" applyNumberFormat="1" applyFont="1" applyAlignment="1">
      <alignment horizontal="right"/>
    </xf>
    <xf numFmtId="0" fontId="8" fillId="0" borderId="3" xfId="0" applyFont="1" applyBorder="1"/>
    <xf numFmtId="3" fontId="8" fillId="0" borderId="3" xfId="0" applyNumberFormat="1" applyFont="1" applyBorder="1"/>
    <xf numFmtId="0" fontId="0" fillId="0" borderId="4" xfId="0" applyBorder="1"/>
    <xf numFmtId="0" fontId="15" fillId="0" borderId="0" xfId="0" applyFont="1"/>
    <xf numFmtId="3" fontId="16" fillId="0" borderId="1" xfId="0" applyNumberFormat="1" applyFont="1" applyBorder="1"/>
    <xf numFmtId="0" fontId="17" fillId="0" borderId="0" xfId="0" applyFont="1"/>
    <xf numFmtId="3" fontId="6" fillId="0" borderId="5" xfId="0" applyNumberFormat="1" applyFont="1" applyBorder="1"/>
    <xf numFmtId="0" fontId="18" fillId="0" borderId="5" xfId="0" applyFont="1" applyBorder="1"/>
    <xf numFmtId="0" fontId="7" fillId="0" borderId="1" xfId="0" applyFont="1" applyBorder="1"/>
    <xf numFmtId="3" fontId="7" fillId="0" borderId="1" xfId="0" applyNumberFormat="1" applyFont="1" applyBorder="1"/>
    <xf numFmtId="9" fontId="6" fillId="0" borderId="0" xfId="0" applyNumberFormat="1" applyFont="1"/>
    <xf numFmtId="3" fontId="2" fillId="0" borderId="1" xfId="0" applyNumberFormat="1" applyFont="1" applyBorder="1"/>
    <xf numFmtId="3" fontId="19" fillId="0" borderId="0" xfId="0" applyNumberFormat="1" applyFont="1"/>
    <xf numFmtId="166" fontId="2" fillId="0" borderId="0" xfId="0" applyNumberFormat="1" applyFont="1"/>
    <xf numFmtId="165" fontId="8" fillId="0" borderId="1" xfId="0" applyNumberFormat="1" applyFont="1" applyBorder="1"/>
    <xf numFmtId="4" fontId="8" fillId="0" borderId="1" xfId="0" applyNumberFormat="1" applyFont="1" applyBorder="1"/>
    <xf numFmtId="3" fontId="16" fillId="0" borderId="3" xfId="0" applyNumberFormat="1" applyFont="1" applyBorder="1"/>
    <xf numFmtId="4" fontId="2" fillId="0" borderId="0" xfId="0" applyNumberFormat="1" applyFont="1"/>
    <xf numFmtId="0" fontId="20" fillId="0" borderId="0" xfId="0" applyFont="1" applyAlignment="1">
      <alignment vertical="center"/>
    </xf>
    <xf numFmtId="164" fontId="21" fillId="0" borderId="0" xfId="0" applyNumberFormat="1" applyFont="1"/>
    <xf numFmtId="0" fontId="22" fillId="0" borderId="4" xfId="0" applyFont="1" applyBorder="1" applyAlignment="1">
      <alignment vertical="center"/>
    </xf>
    <xf numFmtId="0" fontId="1" fillId="0" borderId="0" xfId="0" applyFont="1"/>
    <xf numFmtId="0" fontId="10" fillId="2" borderId="2" xfId="0" applyFont="1" applyFill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ACE296"/>
      <color rgb="FF8FA397"/>
      <color rgb="FF6A8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45719</xdr:colOff>
      <xdr:row>0</xdr:row>
      <xdr:rowOff>137160</xdr:rowOff>
    </xdr:from>
    <xdr:to>
      <xdr:col>13</xdr:col>
      <xdr:colOff>243840</xdr:colOff>
      <xdr:row>38</xdr:row>
      <xdr:rowOff>167640</xdr:rowOff>
    </xdr:to>
    <xdr:grpSp>
      <xdr:nvGrpSpPr>
        <xdr:cNvPr id="5" name="Gruppe 4">
          <a:extLst>
            <a:ext uri="{FF2B5EF4-FFF2-40B4-BE49-F238E27FC236}">
              <a16:creationId xmlns:a16="http://schemas.microsoft.com/office/drawing/2014/main" id="{3E77FCD9-CE9B-1B8B-02BB-59F46659ADD9}"/>
            </a:ext>
          </a:extLst>
        </xdr:cNvPr>
        <xdr:cNvGrpSpPr/>
      </xdr:nvGrpSpPr>
      <xdr:grpSpPr>
        <a:xfrm>
          <a:off x="5608319" y="137160"/>
          <a:ext cx="5769188" cy="7193280"/>
          <a:chOff x="8823959" y="1607820"/>
          <a:chExt cx="5601248" cy="6691105"/>
        </a:xfrm>
      </xdr:grpSpPr>
      <xdr:pic>
        <xdr:nvPicPr>
          <xdr:cNvPr id="3" name="Bilde 2">
            <a:extLst>
              <a:ext uri="{FF2B5EF4-FFF2-40B4-BE49-F238E27FC236}">
                <a16:creationId xmlns:a16="http://schemas.microsoft.com/office/drawing/2014/main" id="{34162352-6EF3-F702-FF74-76250731BF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507720" y="1607820"/>
            <a:ext cx="4917487" cy="6691105"/>
          </a:xfrm>
          <a:prstGeom prst="rect">
            <a:avLst/>
          </a:prstGeom>
        </xdr:spPr>
      </xdr:pic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9A40F2EE-5E44-B770-7892-92A80CC46B62}"/>
              </a:ext>
            </a:extLst>
          </xdr:cNvPr>
          <xdr:cNvSpPr/>
        </xdr:nvSpPr>
        <xdr:spPr>
          <a:xfrm>
            <a:off x="8823959" y="2468879"/>
            <a:ext cx="2026920" cy="131064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b-NO" sz="1100" kern="1200"/>
          </a:p>
        </xdr:txBody>
      </xdr:sp>
    </xdr:grpSp>
    <xdr:clientData/>
  </xdr:twoCellAnchor>
  <xdr:twoCellAnchor editAs="oneCell">
    <xdr:from>
      <xdr:col>1</xdr:col>
      <xdr:colOff>38100</xdr:colOff>
      <xdr:row>1</xdr:row>
      <xdr:rowOff>68580</xdr:rowOff>
    </xdr:from>
    <xdr:to>
      <xdr:col>3</xdr:col>
      <xdr:colOff>1021306</xdr:colOff>
      <xdr:row>4</xdr:row>
      <xdr:rowOff>45720</xdr:rowOff>
    </xdr:to>
    <xdr:pic>
      <xdr:nvPicPr>
        <xdr:cNvPr id="7" name="Bildobjekt 1" descr="Image">
          <a:extLst>
            <a:ext uri="{FF2B5EF4-FFF2-40B4-BE49-F238E27FC236}">
              <a16:creationId xmlns:a16="http://schemas.microsoft.com/office/drawing/2014/main" id="{44A8FCF1-6189-CA00-58BB-9439F9D6D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4340"/>
          <a:ext cx="2564780" cy="5257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281940</xdr:colOff>
      <xdr:row>5</xdr:row>
      <xdr:rowOff>83820</xdr:rowOff>
    </xdr:from>
    <xdr:to>
      <xdr:col>5</xdr:col>
      <xdr:colOff>855133</xdr:colOff>
      <xdr:row>9</xdr:row>
      <xdr:rowOff>60960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FF727E4-E039-421E-D82F-195BB94AEB65}"/>
            </a:ext>
          </a:extLst>
        </xdr:cNvPr>
        <xdr:cNvSpPr txBox="1"/>
      </xdr:nvSpPr>
      <xdr:spPr>
        <a:xfrm>
          <a:off x="281940" y="1015153"/>
          <a:ext cx="5246793" cy="7222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Sentia is a leading Nordic construction group with a solid project delivery and a proven ability to deliver profitable growth over time. The group has a strong market position in Norway and Sweden, and is the sixth largest player in the construction industry in both countries combined.</a:t>
          </a:r>
        </a:p>
      </xdr:txBody>
    </xdr:sp>
    <xdr:clientData/>
  </xdr:twoCellAnchor>
  <xdr:twoCellAnchor>
    <xdr:from>
      <xdr:col>0</xdr:col>
      <xdr:colOff>274320</xdr:colOff>
      <xdr:row>13</xdr:row>
      <xdr:rowOff>7620</xdr:rowOff>
    </xdr:from>
    <xdr:to>
      <xdr:col>6</xdr:col>
      <xdr:colOff>93133</xdr:colOff>
      <xdr:row>20</xdr:row>
      <xdr:rowOff>118533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7E17E622-D307-45FD-A29B-6FD58D4BAA4A}"/>
            </a:ext>
          </a:extLst>
        </xdr:cNvPr>
        <xdr:cNvSpPr txBox="1"/>
      </xdr:nvSpPr>
      <xdr:spPr>
        <a:xfrm>
          <a:off x="274320" y="2513753"/>
          <a:ext cx="5381413" cy="14147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This file is an </a:t>
          </a:r>
          <a:r>
            <a:rPr lang="nb-NO" sz="1000" u="sng" kern="1200">
              <a:latin typeface="Arial" panose="020B0604020202020204" pitchFamily="34" charset="0"/>
              <a:cs typeface="Arial" panose="020B0604020202020204" pitchFamily="34" charset="0"/>
            </a:rPr>
            <a:t>informal help/tool </a:t>
          </a:r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for those who want figures for the Sentia Group available for their own analyses or other use. </a:t>
          </a:r>
        </a:p>
        <a:p>
          <a:endParaRPr lang="nb-NO" sz="1000" kern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The file present key accounting figures in</a:t>
          </a:r>
          <a:r>
            <a:rPr lang="nb-NO" sz="1000" kern="1200" baseline="0">
              <a:latin typeface="Arial" panose="020B0604020202020204" pitchFamily="34" charset="0"/>
              <a:cs typeface="Arial" panose="020B0604020202020204" pitchFamily="34" charset="0"/>
            </a:rPr>
            <a:t> Excel </a:t>
          </a:r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for historical periods as reported to the capital markets. The file may contain errors or inaccuracies, including rounding adjustments. The figures in</a:t>
          </a:r>
          <a:r>
            <a:rPr lang="nb-NO" sz="1000" kern="1200" baseline="0">
              <a:latin typeface="Arial" panose="020B0604020202020204" pitchFamily="34" charset="0"/>
              <a:cs typeface="Arial" panose="020B0604020202020204" pitchFamily="34" charset="0"/>
            </a:rPr>
            <a:t> this file </a:t>
          </a:r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are </a:t>
          </a:r>
          <a:r>
            <a:rPr lang="nb-NO" sz="1000" u="sng" kern="1200">
              <a:latin typeface="Arial" panose="020B0604020202020204" pitchFamily="34" charset="0"/>
              <a:cs typeface="Arial" panose="020B0604020202020204" pitchFamily="34" charset="0"/>
            </a:rPr>
            <a:t>not audited and the figures are not a substitute for the mandatory reporting </a:t>
          </a:r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that has been made, nore must they be used as a substitute for the mandatory reporting.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922021</xdr:colOff>
      <xdr:row>2</xdr:row>
      <xdr:rowOff>3042</xdr:rowOff>
    </xdr:to>
    <xdr:pic>
      <xdr:nvPicPr>
        <xdr:cNvPr id="3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4266EB9E-9475-A85D-87BB-0D42433D7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931546</xdr:colOff>
      <xdr:row>2</xdr:row>
      <xdr:rowOff>2249</xdr:rowOff>
    </xdr:to>
    <xdr:pic>
      <xdr:nvPicPr>
        <xdr:cNvPr id="2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A5AAE67F-842A-4B99-8F84-0F52E5711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931546</xdr:colOff>
      <xdr:row>1</xdr:row>
      <xdr:rowOff>89561</xdr:rowOff>
    </xdr:to>
    <xdr:pic>
      <xdr:nvPicPr>
        <xdr:cNvPr id="2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CE73D363-17D8-4F77-84E8-8D8D600B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931546</xdr:colOff>
      <xdr:row>2</xdr:row>
      <xdr:rowOff>1719</xdr:rowOff>
    </xdr:to>
    <xdr:pic>
      <xdr:nvPicPr>
        <xdr:cNvPr id="2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611B735A-61B7-4A4F-91C8-74266E1A1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925196</xdr:colOff>
      <xdr:row>1</xdr:row>
      <xdr:rowOff>83211</xdr:rowOff>
    </xdr:to>
    <xdr:pic>
      <xdr:nvPicPr>
        <xdr:cNvPr id="2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58FB1C09-8A81-411A-AF53-008E63B99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e@sentiagruppen.com" TargetMode="External"/><Relationship Id="rId1" Type="http://schemas.openxmlformats.org/officeDocument/2006/relationships/hyperlink" Target="mailto:sh@sentiagruppen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C01B-86D8-416F-9DA2-B421731777FC}">
  <sheetPr>
    <pageSetUpPr fitToPage="1"/>
  </sheetPr>
  <dimension ref="B8:G35"/>
  <sheetViews>
    <sheetView showGridLines="0" tabSelected="1" zoomScale="90" zoomScaleNormal="90" workbookViewId="0">
      <selection activeCell="F39" sqref="F39"/>
    </sheetView>
  </sheetViews>
  <sheetFormatPr baseColWidth="10" defaultRowHeight="14.4" x14ac:dyDescent="0.3"/>
  <cols>
    <col min="1" max="1" width="5" customWidth="1"/>
    <col min="4" max="4" width="28.21875" customWidth="1"/>
    <col min="6" max="6" width="13" bestFit="1" customWidth="1"/>
  </cols>
  <sheetData>
    <row r="8" spans="2:7" ht="14.7" customHeight="1" x14ac:dyDescent="0.3">
      <c r="B8" s="25" t="s">
        <v>98</v>
      </c>
    </row>
    <row r="9" spans="2:7" x14ac:dyDescent="0.3">
      <c r="B9" s="23"/>
    </row>
    <row r="11" spans="2:7" ht="21" x14ac:dyDescent="0.3">
      <c r="B11" s="50" t="s">
        <v>113</v>
      </c>
      <c r="C11" s="32"/>
      <c r="D11" s="32"/>
      <c r="E11" s="32"/>
      <c r="F11" s="50" t="s">
        <v>163</v>
      </c>
      <c r="G11" s="32"/>
    </row>
    <row r="13" spans="2:7" x14ac:dyDescent="0.3">
      <c r="B13" s="48" t="s">
        <v>97</v>
      </c>
    </row>
    <row r="14" spans="2:7" x14ac:dyDescent="0.3">
      <c r="B14" s="23"/>
    </row>
    <row r="15" spans="2:7" x14ac:dyDescent="0.3">
      <c r="B15" s="23"/>
    </row>
    <row r="16" spans="2:7" x14ac:dyDescent="0.3">
      <c r="B16" s="23"/>
    </row>
    <row r="17" spans="2:7" x14ac:dyDescent="0.3">
      <c r="B17" s="23"/>
    </row>
    <row r="18" spans="2:7" x14ac:dyDescent="0.3">
      <c r="B18" s="23"/>
    </row>
    <row r="19" spans="2:7" x14ac:dyDescent="0.3">
      <c r="B19" s="23"/>
    </row>
    <row r="20" spans="2:7" x14ac:dyDescent="0.3">
      <c r="B20" s="23"/>
    </row>
    <row r="22" spans="2:7" x14ac:dyDescent="0.3">
      <c r="B22" s="48" t="s">
        <v>93</v>
      </c>
    </row>
    <row r="23" spans="2:7" x14ac:dyDescent="0.3">
      <c r="B23" s="35" t="s">
        <v>96</v>
      </c>
      <c r="C23" s="23"/>
      <c r="G23" s="23"/>
    </row>
    <row r="24" spans="2:7" x14ac:dyDescent="0.3">
      <c r="B24" s="24" t="s">
        <v>94</v>
      </c>
      <c r="C24" s="23"/>
      <c r="D24" s="49" t="s">
        <v>95</v>
      </c>
      <c r="E24" s="23"/>
      <c r="F24" s="23"/>
      <c r="G24" s="23"/>
    </row>
    <row r="25" spans="2:7" x14ac:dyDescent="0.3">
      <c r="B25" s="23"/>
      <c r="C25" s="23"/>
      <c r="D25" s="23"/>
      <c r="E25" s="23"/>
      <c r="F25" s="23"/>
      <c r="G25" s="23"/>
    </row>
    <row r="26" spans="2:7" x14ac:dyDescent="0.3">
      <c r="B26" s="35" t="s">
        <v>158</v>
      </c>
      <c r="C26" s="23"/>
      <c r="D26" s="23"/>
      <c r="E26" s="23"/>
      <c r="F26" s="23"/>
      <c r="G26" s="23"/>
    </row>
    <row r="27" spans="2:7" x14ac:dyDescent="0.3">
      <c r="B27" s="24" t="s">
        <v>156</v>
      </c>
      <c r="C27" s="23"/>
      <c r="D27" s="49" t="s">
        <v>157</v>
      </c>
      <c r="E27" s="23"/>
      <c r="F27" s="23"/>
      <c r="G27" s="23"/>
    </row>
    <row r="28" spans="2:7" x14ac:dyDescent="0.3">
      <c r="B28" s="23"/>
      <c r="C28" s="23"/>
      <c r="D28" s="23"/>
      <c r="E28" s="23"/>
      <c r="F28" s="23"/>
      <c r="G28" s="23"/>
    </row>
    <row r="29" spans="2:7" x14ac:dyDescent="0.3">
      <c r="B29" s="23"/>
      <c r="C29" s="23"/>
      <c r="D29" s="23"/>
      <c r="E29" s="23"/>
      <c r="F29" s="23"/>
      <c r="G29" s="23"/>
    </row>
    <row r="30" spans="2:7" x14ac:dyDescent="0.3">
      <c r="B30" s="48" t="s">
        <v>103</v>
      </c>
      <c r="C30" s="23"/>
      <c r="D30" s="23"/>
      <c r="E30" s="23"/>
      <c r="F30" s="23"/>
      <c r="G30" s="23"/>
    </row>
    <row r="31" spans="2:7" x14ac:dyDescent="0.3">
      <c r="B31" s="3" t="s">
        <v>99</v>
      </c>
      <c r="C31" s="23"/>
      <c r="D31" s="23"/>
      <c r="E31" s="23"/>
      <c r="F31" s="23"/>
      <c r="G31" s="23"/>
    </row>
    <row r="32" spans="2:7" x14ac:dyDescent="0.3">
      <c r="B32" s="3" t="s">
        <v>100</v>
      </c>
      <c r="C32" s="23"/>
      <c r="D32" s="23"/>
      <c r="E32" s="23"/>
      <c r="F32" s="23"/>
      <c r="G32" s="23"/>
    </row>
    <row r="33" spans="2:2" x14ac:dyDescent="0.3">
      <c r="B33" s="3" t="s">
        <v>101</v>
      </c>
    </row>
    <row r="34" spans="2:2" x14ac:dyDescent="0.3">
      <c r="B34" s="3" t="s">
        <v>102</v>
      </c>
    </row>
    <row r="35" spans="2:2" x14ac:dyDescent="0.3">
      <c r="B35" s="3" t="s">
        <v>104</v>
      </c>
    </row>
  </sheetData>
  <sheetProtection selectLockedCells="1"/>
  <hyperlinks>
    <hyperlink ref="B24" r:id="rId1" xr:uid="{55EA1B55-F333-4E52-8339-166E6B69307B}"/>
    <hyperlink ref="B27" r:id="rId2" xr:uid="{704C9F27-D58B-4EFE-89F4-87F546F51FA9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0BA2-FAFC-4DFA-80AB-BED557E82515}">
  <sheetPr>
    <pageSetUpPr fitToPage="1"/>
  </sheetPr>
  <dimension ref="B1:AG49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44" sqref="M44"/>
    </sheetView>
  </sheetViews>
  <sheetFormatPr baseColWidth="10" defaultColWidth="11.5546875" defaultRowHeight="13.2" outlineLevelRow="1" x14ac:dyDescent="0.25"/>
  <cols>
    <col min="1" max="1" width="1.5546875" style="3" customWidth="1"/>
    <col min="2" max="2" width="37.33203125" style="3" customWidth="1"/>
    <col min="3" max="3" width="4.6640625" style="3" customWidth="1"/>
    <col min="4" max="4" width="7.6640625" style="3" customWidth="1"/>
    <col min="5" max="8" width="11.6640625" style="3" customWidth="1"/>
    <col min="9" max="10" width="4.6640625" style="3" customWidth="1"/>
    <col min="11" max="20" width="11.6640625" style="3" customWidth="1"/>
    <col min="21" max="22" width="4.6640625" style="3" customWidth="1"/>
    <col min="23" max="32" width="11.6640625" style="3" customWidth="1"/>
    <col min="33" max="33" width="2" style="3" customWidth="1"/>
    <col min="34" max="16384" width="11.5546875" style="3"/>
  </cols>
  <sheetData>
    <row r="1" spans="2:33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  <c r="V1" s="52" t="s">
        <v>23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14"/>
    </row>
    <row r="2" spans="2:33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s="4" customFormat="1" ht="18" customHeight="1" x14ac:dyDescent="0.3">
      <c r="B3" s="1" t="s">
        <v>8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tr">
        <f>+W3</f>
        <v>Q226</v>
      </c>
      <c r="L3" s="16" t="str">
        <f>+X3</f>
        <v>Q126</v>
      </c>
      <c r="M3" s="16" t="str">
        <f t="shared" ref="M3:S3" si="1">+Y3</f>
        <v>Q425</v>
      </c>
      <c r="N3" s="16" t="str">
        <f t="shared" si="1"/>
        <v>Q325</v>
      </c>
      <c r="O3" s="16" t="str">
        <f t="shared" si="1"/>
        <v>Q225</v>
      </c>
      <c r="P3" s="16" t="str">
        <f t="shared" si="1"/>
        <v>Q125</v>
      </c>
      <c r="Q3" s="16" t="str">
        <f t="shared" si="1"/>
        <v>Q424</v>
      </c>
      <c r="R3" s="16" t="str">
        <f t="shared" si="1"/>
        <v>Q324</v>
      </c>
      <c r="S3" s="16" t="str">
        <f t="shared" si="1"/>
        <v>Q224</v>
      </c>
      <c r="T3" s="16" t="str">
        <f>+AF3</f>
        <v>Q124</v>
      </c>
      <c r="U3" s="15"/>
      <c r="V3" s="15"/>
      <c r="W3" s="16" t="s">
        <v>160</v>
      </c>
      <c r="X3" s="16" t="s">
        <v>28</v>
      </c>
      <c r="Y3" s="16" t="s">
        <v>0</v>
      </c>
      <c r="Z3" s="16" t="s">
        <v>2</v>
      </c>
      <c r="AA3" s="16" t="s">
        <v>3</v>
      </c>
      <c r="AB3" s="16" t="s">
        <v>4</v>
      </c>
      <c r="AC3" s="16" t="s">
        <v>5</v>
      </c>
      <c r="AD3" s="16" t="s">
        <v>1</v>
      </c>
      <c r="AE3" s="16" t="s">
        <v>6</v>
      </c>
      <c r="AF3" s="16" t="s">
        <v>7</v>
      </c>
      <c r="AG3" s="2"/>
    </row>
    <row r="4" spans="2:33" x14ac:dyDescent="0.25">
      <c r="B4" s="33" t="s">
        <v>21</v>
      </c>
    </row>
    <row r="5" spans="2:33" x14ac:dyDescent="0.25">
      <c r="B5" s="5"/>
      <c r="AF5" s="6"/>
    </row>
    <row r="6" spans="2:33" x14ac:dyDescent="0.25">
      <c r="B6" s="5" t="s">
        <v>9</v>
      </c>
      <c r="E6" s="21">
        <v>11772</v>
      </c>
      <c r="F6" s="21">
        <v>10531</v>
      </c>
      <c r="G6" s="21">
        <v>11879</v>
      </c>
      <c r="H6" s="21">
        <v>10399</v>
      </c>
      <c r="I6" s="22"/>
      <c r="J6" s="22"/>
      <c r="K6" s="21">
        <v>6540</v>
      </c>
      <c r="L6" s="21">
        <v>3195</v>
      </c>
      <c r="M6" s="21">
        <v>11772</v>
      </c>
      <c r="N6" s="21">
        <v>8615</v>
      </c>
      <c r="O6" s="21">
        <v>5765</v>
      </c>
      <c r="P6" s="21">
        <v>2836</v>
      </c>
      <c r="Q6" s="21">
        <v>10531</v>
      </c>
      <c r="R6" s="21">
        <v>7934</v>
      </c>
      <c r="S6" s="21">
        <v>5395</v>
      </c>
      <c r="T6" s="21">
        <v>2694</v>
      </c>
      <c r="U6" s="22"/>
      <c r="V6" s="22"/>
      <c r="W6" s="21">
        <v>3345</v>
      </c>
      <c r="X6" s="21">
        <v>3195</v>
      </c>
      <c r="Y6" s="21">
        <v>3157</v>
      </c>
      <c r="Z6" s="21">
        <v>2850</v>
      </c>
      <c r="AA6" s="21">
        <v>2929</v>
      </c>
      <c r="AB6" s="28">
        <v>2836</v>
      </c>
      <c r="AC6" s="21">
        <v>2597</v>
      </c>
      <c r="AD6" s="21">
        <v>2539</v>
      </c>
      <c r="AE6" s="21">
        <v>2701</v>
      </c>
      <c r="AF6" s="21">
        <v>2694</v>
      </c>
    </row>
    <row r="7" spans="2:33" x14ac:dyDescent="0.25">
      <c r="B7" s="5" t="s">
        <v>10</v>
      </c>
      <c r="E7" s="21">
        <v>26</v>
      </c>
      <c r="F7" s="21">
        <v>26</v>
      </c>
      <c r="G7" s="21">
        <v>1</v>
      </c>
      <c r="H7" s="21">
        <v>0</v>
      </c>
      <c r="I7" s="22"/>
      <c r="J7" s="22"/>
      <c r="K7" s="21">
        <v>5</v>
      </c>
      <c r="L7" s="21">
        <v>3</v>
      </c>
      <c r="M7" s="21">
        <v>26</v>
      </c>
      <c r="N7" s="21">
        <v>19</v>
      </c>
      <c r="O7" s="21">
        <v>19</v>
      </c>
      <c r="P7" s="21">
        <v>7</v>
      </c>
      <c r="Q7" s="21">
        <v>26</v>
      </c>
      <c r="R7" s="21">
        <v>16</v>
      </c>
      <c r="S7" s="21">
        <v>16</v>
      </c>
      <c r="T7" s="21">
        <v>3</v>
      </c>
      <c r="U7" s="22"/>
      <c r="V7" s="22"/>
      <c r="W7" s="21">
        <v>2</v>
      </c>
      <c r="X7" s="21">
        <v>3</v>
      </c>
      <c r="Y7" s="21">
        <v>7</v>
      </c>
      <c r="Z7" s="21">
        <v>0</v>
      </c>
      <c r="AA7" s="21">
        <v>12</v>
      </c>
      <c r="AB7" s="28">
        <v>7</v>
      </c>
      <c r="AC7" s="21">
        <v>10</v>
      </c>
      <c r="AD7" s="21">
        <v>0</v>
      </c>
      <c r="AE7" s="21">
        <v>13</v>
      </c>
      <c r="AF7" s="21">
        <v>3</v>
      </c>
    </row>
    <row r="8" spans="2:33" x14ac:dyDescent="0.25">
      <c r="B8" s="7" t="s">
        <v>11</v>
      </c>
      <c r="C8" s="7"/>
      <c r="D8" s="7"/>
      <c r="E8" s="8">
        <f>SUM(E6:E7)</f>
        <v>11798</v>
      </c>
      <c r="F8" s="8">
        <f>SUM(F6:F7)</f>
        <v>10557</v>
      </c>
      <c r="G8" s="8">
        <f>SUM(G6:G7)</f>
        <v>11880</v>
      </c>
      <c r="H8" s="8">
        <f>SUM(H6:H7)</f>
        <v>10399</v>
      </c>
      <c r="I8" s="7"/>
      <c r="J8" s="7"/>
      <c r="K8" s="8">
        <f t="shared" ref="K8:L8" si="2">SUM(K6:K7)</f>
        <v>6545</v>
      </c>
      <c r="L8" s="8">
        <f t="shared" si="2"/>
        <v>3198</v>
      </c>
      <c r="M8" s="8">
        <f t="shared" ref="M8:M21" si="3">+N8+Y8</f>
        <v>11798</v>
      </c>
      <c r="N8" s="8">
        <f t="shared" ref="N8:N21" si="4">+O8+Z8</f>
        <v>8634</v>
      </c>
      <c r="O8" s="8">
        <f t="shared" ref="O8:O21" si="5">+P8+AA8</f>
        <v>5784</v>
      </c>
      <c r="P8" s="8">
        <f t="shared" ref="P8:P21" si="6">+AB8</f>
        <v>2843</v>
      </c>
      <c r="Q8" s="8">
        <f t="shared" ref="Q8:Q21" si="7">+R8+AC8</f>
        <v>10557</v>
      </c>
      <c r="R8" s="8">
        <f t="shared" ref="R8:R21" si="8">+S8+AD8</f>
        <v>7950</v>
      </c>
      <c r="S8" s="8">
        <f t="shared" ref="S8:S21" si="9">+T8+AE8</f>
        <v>5411</v>
      </c>
      <c r="T8" s="8">
        <f t="shared" ref="T8:T21" si="10">+AF8</f>
        <v>2697</v>
      </c>
      <c r="U8" s="7"/>
      <c r="V8" s="7"/>
      <c r="W8" s="8">
        <f t="shared" ref="W8" si="11">SUM(W6:W7)</f>
        <v>3347</v>
      </c>
      <c r="X8" s="8">
        <f t="shared" ref="X8:AE8" si="12">SUM(X6:X7)</f>
        <v>3198</v>
      </c>
      <c r="Y8" s="8">
        <f t="shared" si="12"/>
        <v>3164</v>
      </c>
      <c r="Z8" s="8">
        <f t="shared" si="12"/>
        <v>2850</v>
      </c>
      <c r="AA8" s="8">
        <f t="shared" si="12"/>
        <v>2941</v>
      </c>
      <c r="AB8" s="44">
        <f t="shared" si="12"/>
        <v>2843</v>
      </c>
      <c r="AC8" s="8">
        <f t="shared" si="12"/>
        <v>2607</v>
      </c>
      <c r="AD8" s="8">
        <f t="shared" si="12"/>
        <v>2539</v>
      </c>
      <c r="AE8" s="8">
        <f t="shared" si="12"/>
        <v>2714</v>
      </c>
      <c r="AF8" s="8">
        <f>SUM(AF6:AF7)</f>
        <v>2697</v>
      </c>
    </row>
    <row r="9" spans="2:33" ht="18" customHeight="1" x14ac:dyDescent="0.25">
      <c r="B9" s="5" t="s">
        <v>12</v>
      </c>
      <c r="E9" s="21">
        <v>-9211</v>
      </c>
      <c r="F9" s="21">
        <v>-8224</v>
      </c>
      <c r="G9" s="21">
        <v>-9547</v>
      </c>
      <c r="H9" s="21">
        <v>-8621</v>
      </c>
      <c r="I9" s="22"/>
      <c r="J9" s="22"/>
      <c r="K9" s="21">
        <v>-5132</v>
      </c>
      <c r="L9" s="21">
        <v>-2487</v>
      </c>
      <c r="M9" s="21">
        <v>-9211</v>
      </c>
      <c r="N9" s="21">
        <v>-6780</v>
      </c>
      <c r="O9" s="21">
        <v>-4528</v>
      </c>
      <c r="P9" s="47">
        <v>-2225</v>
      </c>
      <c r="Q9" s="21">
        <v>-8224</v>
      </c>
      <c r="R9" s="21">
        <v>-6233</v>
      </c>
      <c r="S9" s="21">
        <v>-4242</v>
      </c>
      <c r="T9" s="21">
        <v>-2117</v>
      </c>
      <c r="U9" s="22"/>
      <c r="V9" s="22"/>
      <c r="W9" s="21">
        <v>-2645</v>
      </c>
      <c r="X9" s="21">
        <v>-2487</v>
      </c>
      <c r="Y9" s="21">
        <v>-2431</v>
      </c>
      <c r="Z9" s="21">
        <v>-2252</v>
      </c>
      <c r="AA9" s="21">
        <v>-2303</v>
      </c>
      <c r="AB9" s="28">
        <v>-2225</v>
      </c>
      <c r="AC9" s="21">
        <v>-1991</v>
      </c>
      <c r="AD9" s="21">
        <v>-1991</v>
      </c>
      <c r="AE9" s="21">
        <v>-2125</v>
      </c>
      <c r="AF9" s="21">
        <v>-2117</v>
      </c>
    </row>
    <row r="10" spans="2:33" x14ac:dyDescent="0.25">
      <c r="B10" s="5" t="s">
        <v>13</v>
      </c>
      <c r="E10" s="21">
        <v>-1705</v>
      </c>
      <c r="F10" s="21">
        <v>-1546</v>
      </c>
      <c r="G10" s="21">
        <v>-1467</v>
      </c>
      <c r="H10" s="21">
        <v>-1231</v>
      </c>
      <c r="I10" s="22"/>
      <c r="J10" s="22"/>
      <c r="K10" s="21">
        <v>-985</v>
      </c>
      <c r="L10" s="21">
        <v>-504</v>
      </c>
      <c r="M10" s="21">
        <v>-1705</v>
      </c>
      <c r="N10" s="21">
        <v>-1233</v>
      </c>
      <c r="O10" s="21">
        <v>-853</v>
      </c>
      <c r="P10" s="47">
        <v>-427</v>
      </c>
      <c r="Q10" s="21">
        <v>-1546</v>
      </c>
      <c r="R10" s="21">
        <v>-1127</v>
      </c>
      <c r="S10" s="21">
        <v>-786</v>
      </c>
      <c r="T10" s="21">
        <v>-396</v>
      </c>
      <c r="U10" s="22"/>
      <c r="V10" s="22"/>
      <c r="W10" s="21">
        <v>-481</v>
      </c>
      <c r="X10" s="21">
        <v>-504</v>
      </c>
      <c r="Y10" s="21">
        <v>-472</v>
      </c>
      <c r="Z10" s="21">
        <v>-380</v>
      </c>
      <c r="AA10" s="21">
        <v>-426</v>
      </c>
      <c r="AB10" s="28">
        <v>-427</v>
      </c>
      <c r="AC10" s="21">
        <v>-419</v>
      </c>
      <c r="AD10" s="21">
        <v>-341</v>
      </c>
      <c r="AE10" s="21">
        <v>-390</v>
      </c>
      <c r="AF10" s="21">
        <v>-396</v>
      </c>
    </row>
    <row r="11" spans="2:33" x14ac:dyDescent="0.25">
      <c r="B11" s="5" t="s">
        <v>14</v>
      </c>
      <c r="E11" s="21">
        <v>-199</v>
      </c>
      <c r="F11" s="21">
        <v>-125</v>
      </c>
      <c r="G11" s="21">
        <v>-104</v>
      </c>
      <c r="H11" s="21">
        <v>-146</v>
      </c>
      <c r="I11" s="22"/>
      <c r="J11" s="22"/>
      <c r="K11" s="21">
        <v>-78</v>
      </c>
      <c r="L11" s="21">
        <v>-37</v>
      </c>
      <c r="M11" s="21">
        <v>-199</v>
      </c>
      <c r="N11" s="21">
        <v>-151</v>
      </c>
      <c r="O11" s="21">
        <v>-120</v>
      </c>
      <c r="P11" s="47">
        <v>-63</v>
      </c>
      <c r="Q11" s="21">
        <v>-125</v>
      </c>
      <c r="R11" s="21">
        <v>-86</v>
      </c>
      <c r="S11" s="21">
        <v>-54</v>
      </c>
      <c r="T11" s="21">
        <v>-27</v>
      </c>
      <c r="U11" s="22"/>
      <c r="V11" s="22"/>
      <c r="W11" s="21">
        <v>-41</v>
      </c>
      <c r="X11" s="21">
        <v>-37</v>
      </c>
      <c r="Y11" s="21">
        <v>-48</v>
      </c>
      <c r="Z11" s="21">
        <v>-31</v>
      </c>
      <c r="AA11" s="21">
        <v>-57</v>
      </c>
      <c r="AB11" s="28">
        <v>-63</v>
      </c>
      <c r="AC11" s="21">
        <v>-39</v>
      </c>
      <c r="AD11" s="21">
        <v>-32</v>
      </c>
      <c r="AE11" s="21">
        <v>-27</v>
      </c>
      <c r="AF11" s="21">
        <v>-27</v>
      </c>
    </row>
    <row r="12" spans="2:33" x14ac:dyDescent="0.25">
      <c r="B12" s="5" t="s">
        <v>15</v>
      </c>
      <c r="E12" s="21">
        <v>-107</v>
      </c>
      <c r="F12" s="21">
        <v>-96</v>
      </c>
      <c r="G12" s="21">
        <v>-127</v>
      </c>
      <c r="H12" s="21">
        <v>-129</v>
      </c>
      <c r="I12" s="22"/>
      <c r="J12" s="22"/>
      <c r="K12" s="21">
        <v>-50</v>
      </c>
      <c r="L12" s="21">
        <v>-26</v>
      </c>
      <c r="M12" s="21">
        <v>-107</v>
      </c>
      <c r="N12" s="21">
        <v>-80</v>
      </c>
      <c r="O12" s="21">
        <v>-52</v>
      </c>
      <c r="P12" s="47">
        <v>-25</v>
      </c>
      <c r="Q12" s="21">
        <v>-96</v>
      </c>
      <c r="R12" s="21">
        <v>-71</v>
      </c>
      <c r="S12" s="21">
        <v>-49</v>
      </c>
      <c r="T12" s="21">
        <v>-28</v>
      </c>
      <c r="U12" s="22"/>
      <c r="V12" s="22"/>
      <c r="W12" s="21">
        <v>-24</v>
      </c>
      <c r="X12" s="21">
        <v>-26</v>
      </c>
      <c r="Y12" s="21">
        <v>-27</v>
      </c>
      <c r="Z12" s="21">
        <v>-28</v>
      </c>
      <c r="AA12" s="21">
        <v>-27</v>
      </c>
      <c r="AB12" s="28">
        <v>-25</v>
      </c>
      <c r="AC12" s="21">
        <v>-25</v>
      </c>
      <c r="AD12" s="21">
        <v>-22</v>
      </c>
      <c r="AE12" s="21">
        <v>-21</v>
      </c>
      <c r="AF12" s="21">
        <v>-28</v>
      </c>
    </row>
    <row r="13" spans="2:33" x14ac:dyDescent="0.25">
      <c r="B13" s="7" t="s">
        <v>16</v>
      </c>
      <c r="C13" s="7"/>
      <c r="D13" s="7"/>
      <c r="E13" s="8">
        <f t="shared" ref="E13:H13" si="13">SUM(E9:E12)</f>
        <v>-11222</v>
      </c>
      <c r="F13" s="8">
        <f t="shared" si="13"/>
        <v>-9991</v>
      </c>
      <c r="G13" s="8">
        <f t="shared" si="13"/>
        <v>-11245</v>
      </c>
      <c r="H13" s="8">
        <f t="shared" si="13"/>
        <v>-10127</v>
      </c>
      <c r="I13" s="7"/>
      <c r="J13" s="7"/>
      <c r="K13" s="8">
        <f t="shared" ref="K13:L13" si="14">SUM(K9:K12)</f>
        <v>-6245</v>
      </c>
      <c r="L13" s="8">
        <f t="shared" si="14"/>
        <v>-3054</v>
      </c>
      <c r="M13" s="8">
        <f t="shared" si="3"/>
        <v>-11222</v>
      </c>
      <c r="N13" s="8">
        <f t="shared" si="4"/>
        <v>-8244</v>
      </c>
      <c r="O13" s="8">
        <f t="shared" si="5"/>
        <v>-5553</v>
      </c>
      <c r="P13" s="45">
        <f t="shared" si="6"/>
        <v>-2740</v>
      </c>
      <c r="Q13" s="8">
        <f t="shared" si="7"/>
        <v>-9991</v>
      </c>
      <c r="R13" s="8">
        <f t="shared" si="8"/>
        <v>-7517</v>
      </c>
      <c r="S13" s="8">
        <f t="shared" si="9"/>
        <v>-5131</v>
      </c>
      <c r="T13" s="8">
        <f t="shared" si="10"/>
        <v>-2568</v>
      </c>
      <c r="U13" s="7"/>
      <c r="V13" s="7"/>
      <c r="W13" s="8">
        <f t="shared" ref="W13:X13" si="15">SUM(W9:W12)</f>
        <v>-3191</v>
      </c>
      <c r="X13" s="8">
        <f t="shared" si="15"/>
        <v>-3054</v>
      </c>
      <c r="Y13" s="8">
        <f t="shared" ref="Y13:AE13" si="16">SUM(Y9:Y12)</f>
        <v>-2978</v>
      </c>
      <c r="Z13" s="8">
        <f t="shared" si="16"/>
        <v>-2691</v>
      </c>
      <c r="AA13" s="8">
        <f t="shared" si="16"/>
        <v>-2813</v>
      </c>
      <c r="AB13" s="44">
        <f t="shared" si="16"/>
        <v>-2740</v>
      </c>
      <c r="AC13" s="8">
        <f t="shared" si="16"/>
        <v>-2474</v>
      </c>
      <c r="AD13" s="8">
        <f t="shared" si="16"/>
        <v>-2386</v>
      </c>
      <c r="AE13" s="8">
        <f t="shared" si="16"/>
        <v>-2563</v>
      </c>
      <c r="AF13" s="8">
        <f>SUM(AF9:AF12)</f>
        <v>-2568</v>
      </c>
    </row>
    <row r="14" spans="2:33" ht="18" customHeight="1" x14ac:dyDescent="0.25">
      <c r="B14" s="7" t="s">
        <v>24</v>
      </c>
      <c r="C14" s="7"/>
      <c r="D14" s="7"/>
      <c r="E14" s="8">
        <f t="shared" ref="E14:H14" si="17">+E8+E13</f>
        <v>576</v>
      </c>
      <c r="F14" s="8">
        <f t="shared" si="17"/>
        <v>566</v>
      </c>
      <c r="G14" s="8">
        <f t="shared" si="17"/>
        <v>635</v>
      </c>
      <c r="H14" s="8">
        <f t="shared" si="17"/>
        <v>272</v>
      </c>
      <c r="I14" s="7"/>
      <c r="J14" s="7"/>
      <c r="K14" s="8">
        <f t="shared" ref="K14:L14" si="18">+K8+K13</f>
        <v>300</v>
      </c>
      <c r="L14" s="8">
        <f t="shared" si="18"/>
        <v>144</v>
      </c>
      <c r="M14" s="8">
        <f t="shared" si="3"/>
        <v>576</v>
      </c>
      <c r="N14" s="8">
        <f t="shared" si="4"/>
        <v>390</v>
      </c>
      <c r="O14" s="8">
        <f t="shared" si="5"/>
        <v>231</v>
      </c>
      <c r="P14" s="8">
        <f t="shared" si="6"/>
        <v>103</v>
      </c>
      <c r="Q14" s="8">
        <f t="shared" si="7"/>
        <v>566</v>
      </c>
      <c r="R14" s="8">
        <f t="shared" si="8"/>
        <v>433</v>
      </c>
      <c r="S14" s="8">
        <f t="shared" si="9"/>
        <v>280</v>
      </c>
      <c r="T14" s="8">
        <f t="shared" si="10"/>
        <v>129</v>
      </c>
      <c r="U14" s="7"/>
      <c r="V14" s="7"/>
      <c r="W14" s="8">
        <f t="shared" ref="W14:X14" si="19">+W8+W13</f>
        <v>156</v>
      </c>
      <c r="X14" s="8">
        <f t="shared" si="19"/>
        <v>144</v>
      </c>
      <c r="Y14" s="8">
        <f t="shared" ref="Y14:AE14" si="20">+Y8+Y13</f>
        <v>186</v>
      </c>
      <c r="Z14" s="8">
        <f t="shared" si="20"/>
        <v>159</v>
      </c>
      <c r="AA14" s="8">
        <f t="shared" si="20"/>
        <v>128</v>
      </c>
      <c r="AB14" s="44">
        <f t="shared" si="20"/>
        <v>103</v>
      </c>
      <c r="AC14" s="8">
        <f t="shared" si="20"/>
        <v>133</v>
      </c>
      <c r="AD14" s="8">
        <f t="shared" si="20"/>
        <v>153</v>
      </c>
      <c r="AE14" s="8">
        <f t="shared" si="20"/>
        <v>151</v>
      </c>
      <c r="AF14" s="8">
        <f>+AF8+AF13</f>
        <v>129</v>
      </c>
    </row>
    <row r="15" spans="2:33" ht="18" customHeight="1" x14ac:dyDescent="0.25">
      <c r="B15" s="5" t="s">
        <v>17</v>
      </c>
      <c r="E15" s="21">
        <v>164</v>
      </c>
      <c r="F15" s="21">
        <v>148</v>
      </c>
      <c r="G15" s="21">
        <v>102</v>
      </c>
      <c r="H15" s="21">
        <v>25</v>
      </c>
      <c r="I15" s="22"/>
      <c r="J15" s="22"/>
      <c r="K15" s="21">
        <v>85</v>
      </c>
      <c r="L15" s="21">
        <v>41</v>
      </c>
      <c r="M15" s="21">
        <v>180</v>
      </c>
      <c r="N15" s="21">
        <v>139</v>
      </c>
      <c r="O15" s="21">
        <v>104</v>
      </c>
      <c r="P15" s="21">
        <v>41</v>
      </c>
      <c r="Q15" s="21">
        <v>148</v>
      </c>
      <c r="R15" s="21">
        <v>108</v>
      </c>
      <c r="S15" s="21">
        <v>73</v>
      </c>
      <c r="T15" s="21">
        <v>44</v>
      </c>
      <c r="U15" s="22"/>
      <c r="V15" s="22"/>
      <c r="W15" s="21">
        <v>44</v>
      </c>
      <c r="X15" s="21">
        <v>41</v>
      </c>
      <c r="Y15" s="21">
        <v>41</v>
      </c>
      <c r="Z15" s="21">
        <v>35</v>
      </c>
      <c r="AA15" s="21">
        <v>63</v>
      </c>
      <c r="AB15" s="21">
        <v>41</v>
      </c>
      <c r="AC15" s="21">
        <v>40</v>
      </c>
      <c r="AD15" s="21">
        <v>35</v>
      </c>
      <c r="AE15" s="21">
        <v>29</v>
      </c>
      <c r="AF15" s="21">
        <v>44</v>
      </c>
    </row>
    <row r="16" spans="2:33" x14ac:dyDescent="0.25">
      <c r="B16" s="5" t="s">
        <v>136</v>
      </c>
      <c r="E16" s="21">
        <v>-11</v>
      </c>
      <c r="F16" s="21">
        <v>-81</v>
      </c>
      <c r="G16" s="21">
        <v>-58</v>
      </c>
      <c r="H16" s="21">
        <v>-46</v>
      </c>
      <c r="I16" s="22"/>
      <c r="J16" s="22"/>
      <c r="K16" s="21">
        <v>-5</v>
      </c>
      <c r="L16" s="21">
        <v>-2</v>
      </c>
      <c r="M16" s="21">
        <v>-27</v>
      </c>
      <c r="N16" s="21">
        <v>-25</v>
      </c>
      <c r="O16" s="21">
        <v>-21</v>
      </c>
      <c r="P16" s="21">
        <v>-22</v>
      </c>
      <c r="Q16" s="21">
        <v>-81</v>
      </c>
      <c r="R16" s="21">
        <v>-27</v>
      </c>
      <c r="S16" s="21">
        <v>-17</v>
      </c>
      <c r="T16" s="21">
        <v>-10</v>
      </c>
      <c r="U16" s="22"/>
      <c r="V16" s="22"/>
      <c r="W16" s="21">
        <v>-3</v>
      </c>
      <c r="X16" s="21">
        <v>-2</v>
      </c>
      <c r="Y16" s="21">
        <v>-2</v>
      </c>
      <c r="Z16" s="21">
        <v>-4</v>
      </c>
      <c r="AA16" s="21">
        <v>1</v>
      </c>
      <c r="AB16" s="21">
        <v>-22</v>
      </c>
      <c r="AC16" s="21">
        <v>-54</v>
      </c>
      <c r="AD16" s="21">
        <v>-10</v>
      </c>
      <c r="AE16" s="21">
        <v>-7</v>
      </c>
      <c r="AF16" s="21">
        <v>-10</v>
      </c>
    </row>
    <row r="17" spans="2:32" x14ac:dyDescent="0.25">
      <c r="B17" s="5" t="s">
        <v>18</v>
      </c>
      <c r="E17" s="21">
        <v>2</v>
      </c>
      <c r="F17" s="21">
        <v>7</v>
      </c>
      <c r="G17" s="21">
        <v>-7</v>
      </c>
      <c r="H17" s="21">
        <v>9</v>
      </c>
      <c r="I17" s="22"/>
      <c r="J17" s="22"/>
      <c r="K17" s="21">
        <v>-11</v>
      </c>
      <c r="L17" s="21">
        <v>-11</v>
      </c>
      <c r="M17" s="21">
        <v>2</v>
      </c>
      <c r="N17" s="21">
        <v>0</v>
      </c>
      <c r="O17" s="21">
        <v>1</v>
      </c>
      <c r="P17" s="21">
        <v>-8</v>
      </c>
      <c r="Q17" s="21">
        <v>7</v>
      </c>
      <c r="R17" s="21">
        <v>7</v>
      </c>
      <c r="S17" s="21">
        <v>4</v>
      </c>
      <c r="T17" s="21">
        <v>7</v>
      </c>
      <c r="U17" s="22"/>
      <c r="V17" s="22"/>
      <c r="W17" s="21">
        <v>-1</v>
      </c>
      <c r="X17" s="21">
        <v>-11</v>
      </c>
      <c r="Y17" s="21">
        <v>2</v>
      </c>
      <c r="Z17" s="21">
        <v>-1</v>
      </c>
      <c r="AA17" s="21">
        <v>9</v>
      </c>
      <c r="AB17" s="21">
        <v>-8</v>
      </c>
      <c r="AC17" s="21">
        <v>0</v>
      </c>
      <c r="AD17" s="21">
        <v>3</v>
      </c>
      <c r="AE17" s="21">
        <v>-3</v>
      </c>
      <c r="AF17" s="21">
        <v>7</v>
      </c>
    </row>
    <row r="18" spans="2:32" x14ac:dyDescent="0.25">
      <c r="B18" s="7" t="s">
        <v>19</v>
      </c>
      <c r="C18" s="7"/>
      <c r="D18" s="7"/>
      <c r="E18" s="8">
        <f t="shared" ref="E18:H18" si="21">SUM(E15:E17)</f>
        <v>155</v>
      </c>
      <c r="F18" s="8">
        <f t="shared" si="21"/>
        <v>74</v>
      </c>
      <c r="G18" s="8">
        <f t="shared" si="21"/>
        <v>37</v>
      </c>
      <c r="H18" s="8">
        <f t="shared" si="21"/>
        <v>-12</v>
      </c>
      <c r="I18" s="7"/>
      <c r="J18" s="7"/>
      <c r="K18" s="8">
        <f t="shared" ref="K18:L18" si="22">SUM(K15:K17)</f>
        <v>69</v>
      </c>
      <c r="L18" s="8">
        <f t="shared" si="22"/>
        <v>28</v>
      </c>
      <c r="M18" s="8">
        <f t="shared" si="3"/>
        <v>155</v>
      </c>
      <c r="N18" s="8">
        <f t="shared" si="4"/>
        <v>114</v>
      </c>
      <c r="O18" s="8">
        <f t="shared" si="5"/>
        <v>84</v>
      </c>
      <c r="P18" s="8">
        <f t="shared" si="6"/>
        <v>11</v>
      </c>
      <c r="Q18" s="8">
        <f t="shared" si="7"/>
        <v>74</v>
      </c>
      <c r="R18" s="8">
        <f t="shared" si="8"/>
        <v>88</v>
      </c>
      <c r="S18" s="8">
        <f t="shared" si="9"/>
        <v>60</v>
      </c>
      <c r="T18" s="8">
        <f t="shared" si="10"/>
        <v>41</v>
      </c>
      <c r="U18" s="7"/>
      <c r="V18" s="7"/>
      <c r="W18" s="8">
        <f t="shared" ref="W18:X18" si="23">SUM(W15:W17)</f>
        <v>40</v>
      </c>
      <c r="X18" s="8">
        <f t="shared" si="23"/>
        <v>28</v>
      </c>
      <c r="Y18" s="8">
        <f t="shared" ref="Y18:AE18" si="24">SUM(Y15:Y17)</f>
        <v>41</v>
      </c>
      <c r="Z18" s="8">
        <f t="shared" si="24"/>
        <v>30</v>
      </c>
      <c r="AA18" s="8">
        <f t="shared" si="24"/>
        <v>73</v>
      </c>
      <c r="AB18" s="8">
        <f t="shared" si="24"/>
        <v>11</v>
      </c>
      <c r="AC18" s="8">
        <f t="shared" si="24"/>
        <v>-14</v>
      </c>
      <c r="AD18" s="8">
        <f t="shared" si="24"/>
        <v>28</v>
      </c>
      <c r="AE18" s="8">
        <f t="shared" si="24"/>
        <v>19</v>
      </c>
      <c r="AF18" s="8">
        <f>SUM(AF15:AF17)</f>
        <v>41</v>
      </c>
    </row>
    <row r="19" spans="2:32" ht="18" customHeight="1" x14ac:dyDescent="0.25">
      <c r="B19" s="7" t="s">
        <v>25</v>
      </c>
      <c r="C19" s="7"/>
      <c r="D19" s="7"/>
      <c r="E19" s="8">
        <f t="shared" ref="E19:H19" si="25">+E14+E18</f>
        <v>731</v>
      </c>
      <c r="F19" s="8">
        <f t="shared" si="25"/>
        <v>640</v>
      </c>
      <c r="G19" s="8">
        <f t="shared" si="25"/>
        <v>672</v>
      </c>
      <c r="H19" s="8">
        <f t="shared" si="25"/>
        <v>260</v>
      </c>
      <c r="I19" s="7"/>
      <c r="J19" s="7"/>
      <c r="K19" s="8">
        <f t="shared" ref="K19:L19" si="26">+K14+K18</f>
        <v>369</v>
      </c>
      <c r="L19" s="8">
        <f t="shared" si="26"/>
        <v>172</v>
      </c>
      <c r="M19" s="8">
        <f t="shared" si="3"/>
        <v>731</v>
      </c>
      <c r="N19" s="8">
        <f t="shared" si="4"/>
        <v>504</v>
      </c>
      <c r="O19" s="8">
        <f t="shared" si="5"/>
        <v>315</v>
      </c>
      <c r="P19" s="8">
        <f t="shared" si="6"/>
        <v>114</v>
      </c>
      <c r="Q19" s="8">
        <f t="shared" si="7"/>
        <v>640</v>
      </c>
      <c r="R19" s="8">
        <f t="shared" si="8"/>
        <v>521</v>
      </c>
      <c r="S19" s="8">
        <f t="shared" si="9"/>
        <v>340</v>
      </c>
      <c r="T19" s="8">
        <f t="shared" si="10"/>
        <v>170</v>
      </c>
      <c r="U19" s="7"/>
      <c r="V19" s="7"/>
      <c r="W19" s="8">
        <f t="shared" ref="W19:X19" si="27">+W14+W18</f>
        <v>196</v>
      </c>
      <c r="X19" s="8">
        <f t="shared" si="27"/>
        <v>172</v>
      </c>
      <c r="Y19" s="8">
        <f t="shared" ref="Y19:AE19" si="28">+Y14+Y18</f>
        <v>227</v>
      </c>
      <c r="Z19" s="8">
        <f t="shared" si="28"/>
        <v>189</v>
      </c>
      <c r="AA19" s="8">
        <f t="shared" si="28"/>
        <v>201</v>
      </c>
      <c r="AB19" s="8">
        <f t="shared" si="28"/>
        <v>114</v>
      </c>
      <c r="AC19" s="8">
        <f t="shared" si="28"/>
        <v>119</v>
      </c>
      <c r="AD19" s="8">
        <f t="shared" si="28"/>
        <v>181</v>
      </c>
      <c r="AE19" s="8">
        <f t="shared" si="28"/>
        <v>170</v>
      </c>
      <c r="AF19" s="8">
        <f>+AF14+AF18</f>
        <v>170</v>
      </c>
    </row>
    <row r="20" spans="2:32" ht="18" customHeight="1" x14ac:dyDescent="0.25">
      <c r="B20" s="10" t="s">
        <v>20</v>
      </c>
      <c r="E20" s="6">
        <v>-160</v>
      </c>
      <c r="F20" s="6">
        <v>-156</v>
      </c>
      <c r="G20" s="6">
        <v>-158</v>
      </c>
      <c r="H20" s="6">
        <v>-66</v>
      </c>
      <c r="K20" s="6">
        <v>-85</v>
      </c>
      <c r="L20" s="6">
        <v>-39</v>
      </c>
      <c r="M20" s="6">
        <v>-160</v>
      </c>
      <c r="N20" s="6">
        <v>-116</v>
      </c>
      <c r="O20" s="6">
        <v>-72</v>
      </c>
      <c r="P20" s="6">
        <v>-25</v>
      </c>
      <c r="Q20" s="6">
        <v>-156</v>
      </c>
      <c r="R20" s="6">
        <v>-114</v>
      </c>
      <c r="S20" s="6">
        <v>-74</v>
      </c>
      <c r="T20" s="6">
        <v>-37</v>
      </c>
      <c r="W20" s="21">
        <f>+K20-X20</f>
        <v>-46</v>
      </c>
      <c r="X20" s="6">
        <v>-39</v>
      </c>
      <c r="Y20" s="6">
        <v>-44</v>
      </c>
      <c r="Z20" s="6">
        <v>-44</v>
      </c>
      <c r="AA20" s="6">
        <v>-47</v>
      </c>
      <c r="AB20" s="6">
        <v>-25</v>
      </c>
      <c r="AC20" s="6">
        <v>-42</v>
      </c>
      <c r="AD20" s="21">
        <v>-40</v>
      </c>
      <c r="AE20" s="6">
        <v>-37</v>
      </c>
      <c r="AF20" s="6">
        <v>-37</v>
      </c>
    </row>
    <row r="21" spans="2:32" ht="18" customHeight="1" x14ac:dyDescent="0.25">
      <c r="B21" s="7" t="s">
        <v>26</v>
      </c>
      <c r="C21" s="7"/>
      <c r="D21" s="7"/>
      <c r="E21" s="8">
        <f t="shared" ref="E21:H21" si="29">+E19+E20</f>
        <v>571</v>
      </c>
      <c r="F21" s="8">
        <f t="shared" si="29"/>
        <v>484</v>
      </c>
      <c r="G21" s="8">
        <f t="shared" si="29"/>
        <v>514</v>
      </c>
      <c r="H21" s="8">
        <f t="shared" si="29"/>
        <v>194</v>
      </c>
      <c r="I21" s="7"/>
      <c r="J21" s="7"/>
      <c r="K21" s="8">
        <f t="shared" ref="K21:L21" si="30">+K19+K20</f>
        <v>284</v>
      </c>
      <c r="L21" s="8">
        <f t="shared" si="30"/>
        <v>133</v>
      </c>
      <c r="M21" s="8">
        <f t="shared" si="3"/>
        <v>571</v>
      </c>
      <c r="N21" s="8">
        <f t="shared" si="4"/>
        <v>388</v>
      </c>
      <c r="O21" s="8">
        <f t="shared" si="5"/>
        <v>243</v>
      </c>
      <c r="P21" s="8">
        <f t="shared" si="6"/>
        <v>89</v>
      </c>
      <c r="Q21" s="8">
        <f t="shared" si="7"/>
        <v>484</v>
      </c>
      <c r="R21" s="8">
        <f t="shared" si="8"/>
        <v>407</v>
      </c>
      <c r="S21" s="8">
        <f t="shared" si="9"/>
        <v>266</v>
      </c>
      <c r="T21" s="8">
        <f t="shared" si="10"/>
        <v>133</v>
      </c>
      <c r="U21" s="7"/>
      <c r="V21" s="7"/>
      <c r="W21" s="8">
        <f t="shared" ref="W21" si="31">+W19+W20</f>
        <v>150</v>
      </c>
      <c r="X21" s="8">
        <f t="shared" ref="X21:AE21" si="32">+X19+X20</f>
        <v>133</v>
      </c>
      <c r="Y21" s="8">
        <f t="shared" si="32"/>
        <v>183</v>
      </c>
      <c r="Z21" s="8">
        <f t="shared" si="32"/>
        <v>145</v>
      </c>
      <c r="AA21" s="8">
        <f t="shared" si="32"/>
        <v>154</v>
      </c>
      <c r="AB21" s="8">
        <f t="shared" si="32"/>
        <v>89</v>
      </c>
      <c r="AC21" s="8">
        <f t="shared" si="32"/>
        <v>77</v>
      </c>
      <c r="AD21" s="8">
        <f t="shared" si="32"/>
        <v>141</v>
      </c>
      <c r="AE21" s="8">
        <f t="shared" si="32"/>
        <v>133</v>
      </c>
      <c r="AF21" s="8">
        <f>+AF19+AF20</f>
        <v>133</v>
      </c>
    </row>
    <row r="22" spans="2:32" x14ac:dyDescent="0.25">
      <c r="E22" s="6"/>
    </row>
    <row r="23" spans="2:32" x14ac:dyDescent="0.25">
      <c r="B23" s="17" t="s">
        <v>29</v>
      </c>
    </row>
    <row r="24" spans="2:32" x14ac:dyDescent="0.25">
      <c r="B24" s="3" t="s">
        <v>30</v>
      </c>
      <c r="E24" s="3">
        <v>562</v>
      </c>
      <c r="F24" s="3">
        <v>471</v>
      </c>
      <c r="G24" s="3">
        <v>494</v>
      </c>
      <c r="H24" s="3">
        <v>177</v>
      </c>
      <c r="K24" s="6">
        <v>284</v>
      </c>
      <c r="L24" s="6">
        <v>133</v>
      </c>
      <c r="M24" s="6">
        <v>563</v>
      </c>
      <c r="N24" s="6">
        <v>380</v>
      </c>
      <c r="O24" s="6">
        <v>235</v>
      </c>
      <c r="P24" s="6">
        <v>84</v>
      </c>
      <c r="Q24" s="6">
        <v>471</v>
      </c>
      <c r="R24" s="6">
        <v>397</v>
      </c>
      <c r="S24" s="6">
        <v>258</v>
      </c>
      <c r="T24" s="6">
        <v>128</v>
      </c>
      <c r="W24" s="3">
        <v>150</v>
      </c>
      <c r="X24" s="3">
        <v>133</v>
      </c>
      <c r="Y24" s="3">
        <v>183</v>
      </c>
      <c r="Z24" s="3">
        <v>145</v>
      </c>
      <c r="AA24" s="3">
        <v>151</v>
      </c>
      <c r="AB24" s="3">
        <v>84</v>
      </c>
      <c r="AC24" s="3">
        <v>74</v>
      </c>
      <c r="AD24" s="3">
        <v>139</v>
      </c>
      <c r="AE24" s="3">
        <v>130</v>
      </c>
      <c r="AF24" s="3">
        <v>128</v>
      </c>
    </row>
    <row r="25" spans="2:32" x14ac:dyDescent="0.25">
      <c r="B25" s="3" t="s">
        <v>31</v>
      </c>
      <c r="E25" s="6">
        <f>+E21-E24</f>
        <v>9</v>
      </c>
      <c r="F25" s="6">
        <f>+F21-F24</f>
        <v>13</v>
      </c>
      <c r="G25" s="6">
        <f>+G21-G24</f>
        <v>20</v>
      </c>
      <c r="H25" s="6">
        <f>+H21-H24</f>
        <v>17</v>
      </c>
      <c r="K25" s="6">
        <v>0</v>
      </c>
      <c r="L25" s="6">
        <f>+X25</f>
        <v>0</v>
      </c>
      <c r="M25" s="6">
        <f t="shared" ref="M25" si="33">+N25+Y25</f>
        <v>8</v>
      </c>
      <c r="N25" s="6">
        <f t="shared" ref="N25" si="34">+O25+Z25</f>
        <v>8</v>
      </c>
      <c r="O25" s="6">
        <f t="shared" ref="O25" si="35">+P25+AA25</f>
        <v>8</v>
      </c>
      <c r="P25" s="6">
        <f t="shared" ref="P25" si="36">+AB25</f>
        <v>5</v>
      </c>
      <c r="Q25" s="6">
        <f t="shared" ref="Q25" si="37">+R25+AC25</f>
        <v>13</v>
      </c>
      <c r="R25" s="6">
        <f t="shared" ref="R25" si="38">+S25+AD25</f>
        <v>10</v>
      </c>
      <c r="S25" s="6">
        <f t="shared" ref="S25" si="39">+T25+AE25</f>
        <v>8</v>
      </c>
      <c r="T25" s="6">
        <f t="shared" ref="T25" si="40">+AF25</f>
        <v>5</v>
      </c>
      <c r="W25" s="21">
        <f>+K25-X25</f>
        <v>0</v>
      </c>
      <c r="X25" s="3">
        <v>0</v>
      </c>
      <c r="Y25" s="3">
        <v>0</v>
      </c>
      <c r="Z25" s="3">
        <v>0</v>
      </c>
      <c r="AA25" s="3">
        <v>3</v>
      </c>
      <c r="AB25" s="3">
        <v>5</v>
      </c>
      <c r="AC25" s="3">
        <v>3</v>
      </c>
      <c r="AD25" s="3">
        <v>2</v>
      </c>
      <c r="AE25" s="3">
        <v>3</v>
      </c>
      <c r="AF25" s="3">
        <v>5</v>
      </c>
    </row>
    <row r="26" spans="2:32" x14ac:dyDescent="0.25">
      <c r="B26" s="7" t="s">
        <v>26</v>
      </c>
      <c r="C26" s="7"/>
      <c r="D26" s="7"/>
      <c r="E26" s="8">
        <f>+E24+E25</f>
        <v>571</v>
      </c>
      <c r="F26" s="8">
        <f t="shared" ref="F26:H26" si="41">+F24+F25</f>
        <v>484</v>
      </c>
      <c r="G26" s="8">
        <f t="shared" si="41"/>
        <v>514</v>
      </c>
      <c r="H26" s="8">
        <f t="shared" si="41"/>
        <v>194</v>
      </c>
      <c r="I26" s="7"/>
      <c r="J26" s="7"/>
      <c r="K26" s="8">
        <f t="shared" ref="K26:L26" si="42">+K24+K25</f>
        <v>284</v>
      </c>
      <c r="L26" s="8">
        <f t="shared" si="42"/>
        <v>133</v>
      </c>
      <c r="M26" s="8">
        <f t="shared" ref="M26" si="43">+N26+Y26</f>
        <v>571</v>
      </c>
      <c r="N26" s="8">
        <f t="shared" ref="N26" si="44">+O26+Z26</f>
        <v>388</v>
      </c>
      <c r="O26" s="8">
        <f t="shared" ref="O26" si="45">+P26+AA26</f>
        <v>243</v>
      </c>
      <c r="P26" s="8">
        <f t="shared" ref="P26" si="46">+AB26</f>
        <v>89</v>
      </c>
      <c r="Q26" s="8">
        <f t="shared" ref="Q26" si="47">+R26+AC26</f>
        <v>484</v>
      </c>
      <c r="R26" s="8">
        <f t="shared" ref="R26" si="48">+S26+AD26</f>
        <v>407</v>
      </c>
      <c r="S26" s="8">
        <f t="shared" ref="S26" si="49">+T26+AE26</f>
        <v>266</v>
      </c>
      <c r="T26" s="8">
        <f t="shared" ref="T26" si="50">+AF26</f>
        <v>133</v>
      </c>
      <c r="U26" s="7"/>
      <c r="V26" s="7"/>
      <c r="W26" s="8">
        <f>+W24+W25</f>
        <v>150</v>
      </c>
      <c r="X26" s="8">
        <f t="shared" ref="X26:AE26" si="51">+X24+X25</f>
        <v>133</v>
      </c>
      <c r="Y26" s="8">
        <f t="shared" si="51"/>
        <v>183</v>
      </c>
      <c r="Z26" s="8">
        <f t="shared" si="51"/>
        <v>145</v>
      </c>
      <c r="AA26" s="8">
        <f t="shared" si="51"/>
        <v>154</v>
      </c>
      <c r="AB26" s="8">
        <f t="shared" si="51"/>
        <v>89</v>
      </c>
      <c r="AC26" s="8">
        <f t="shared" si="51"/>
        <v>77</v>
      </c>
      <c r="AD26" s="8">
        <f t="shared" si="51"/>
        <v>141</v>
      </c>
      <c r="AE26" s="8">
        <f t="shared" si="51"/>
        <v>133</v>
      </c>
      <c r="AF26" s="8">
        <f>+AF24+AF25</f>
        <v>133</v>
      </c>
    </row>
    <row r="29" spans="2:32" x14ac:dyDescent="0.25">
      <c r="B29" s="11" t="s">
        <v>145</v>
      </c>
    </row>
    <row r="30" spans="2:32" outlineLevel="1" x14ac:dyDescent="0.25">
      <c r="B30" s="3" t="s">
        <v>137</v>
      </c>
      <c r="E30" s="27">
        <f>(+E14-E12)/E6</f>
        <v>5.8019028202514443E-2</v>
      </c>
      <c r="F30" s="27">
        <f t="shared" ref="F30:H30" si="52">(+F14-F12)/F6</f>
        <v>6.2862026398252779E-2</v>
      </c>
      <c r="G30" s="27">
        <f t="shared" si="52"/>
        <v>6.4146813704857308E-2</v>
      </c>
      <c r="H30" s="27">
        <f t="shared" si="52"/>
        <v>3.8561400134628332E-2</v>
      </c>
      <c r="K30" s="27">
        <f>(+K14-K12)/K6</f>
        <v>5.3516819571865444E-2</v>
      </c>
      <c r="L30" s="27">
        <f>(+L14-L12)/L6</f>
        <v>5.3208137715179966E-2</v>
      </c>
      <c r="M30" s="27">
        <f t="shared" ref="M30:T30" si="53">(+M14-M12)/M6</f>
        <v>5.8019028202514443E-2</v>
      </c>
      <c r="N30" s="27">
        <f t="shared" si="53"/>
        <v>5.4556006964596636E-2</v>
      </c>
      <c r="O30" s="27">
        <f t="shared" si="53"/>
        <v>4.9089332176929748E-2</v>
      </c>
      <c r="P30" s="27">
        <f t="shared" si="53"/>
        <v>4.5133991537376586E-2</v>
      </c>
      <c r="Q30" s="27">
        <f t="shared" si="53"/>
        <v>6.2862026398252779E-2</v>
      </c>
      <c r="R30" s="27">
        <f t="shared" si="53"/>
        <v>6.3524073607259895E-2</v>
      </c>
      <c r="S30" s="27">
        <f t="shared" si="53"/>
        <v>6.0982391102873033E-2</v>
      </c>
      <c r="T30" s="27">
        <f t="shared" si="53"/>
        <v>5.8277654046028214E-2</v>
      </c>
      <c r="W30" s="27">
        <f>(+W14-W12)/W6</f>
        <v>5.3811659192825115E-2</v>
      </c>
      <c r="X30" s="27">
        <f>(+X14-X12)/X6</f>
        <v>5.3208137715179966E-2</v>
      </c>
      <c r="Y30" s="27">
        <f t="shared" ref="Y30:AF30" si="54">(+Y14-Y12)/Y6</f>
        <v>6.7469116249604055E-2</v>
      </c>
      <c r="Z30" s="27">
        <f t="shared" si="54"/>
        <v>6.5614035087719305E-2</v>
      </c>
      <c r="AA30" s="27">
        <f t="shared" si="54"/>
        <v>5.2919085011949474E-2</v>
      </c>
      <c r="AB30" s="27">
        <f t="shared" si="54"/>
        <v>4.5133991537376586E-2</v>
      </c>
      <c r="AC30" s="27">
        <f t="shared" si="54"/>
        <v>6.0839430111667307E-2</v>
      </c>
      <c r="AD30" s="27">
        <f t="shared" si="54"/>
        <v>6.8924773532886965E-2</v>
      </c>
      <c r="AE30" s="27">
        <f t="shared" si="54"/>
        <v>6.3680118474639016E-2</v>
      </c>
      <c r="AF30" s="27">
        <f t="shared" si="54"/>
        <v>5.8277654046028214E-2</v>
      </c>
    </row>
    <row r="31" spans="2:32" outlineLevel="1" x14ac:dyDescent="0.25">
      <c r="B31" s="3" t="s">
        <v>138</v>
      </c>
      <c r="E31" s="27">
        <f>+E14/E6</f>
        <v>4.8929663608562692E-2</v>
      </c>
      <c r="F31" s="27">
        <f t="shared" ref="F31:H31" si="55">+F14/F6</f>
        <v>5.3746082993068087E-2</v>
      </c>
      <c r="G31" s="27">
        <f t="shared" si="55"/>
        <v>5.3455678087381095E-2</v>
      </c>
      <c r="H31" s="27">
        <f t="shared" si="55"/>
        <v>2.6156361188575825E-2</v>
      </c>
      <c r="K31" s="27">
        <f t="shared" ref="K31" si="56">+K14/K6</f>
        <v>4.5871559633027525E-2</v>
      </c>
      <c r="L31" s="27">
        <f t="shared" ref="L31:T31" si="57">+L14/L6</f>
        <v>4.507042253521127E-2</v>
      </c>
      <c r="M31" s="27">
        <f t="shared" si="57"/>
        <v>4.8929663608562692E-2</v>
      </c>
      <c r="N31" s="27">
        <f t="shared" si="57"/>
        <v>4.5269878119558911E-2</v>
      </c>
      <c r="O31" s="27">
        <f t="shared" si="57"/>
        <v>4.006938421509107E-2</v>
      </c>
      <c r="P31" s="27">
        <f t="shared" si="57"/>
        <v>3.6318758815232721E-2</v>
      </c>
      <c r="Q31" s="27">
        <f t="shared" si="57"/>
        <v>5.3746082993068087E-2</v>
      </c>
      <c r="R31" s="27">
        <f t="shared" si="57"/>
        <v>5.4575245777665746E-2</v>
      </c>
      <c r="S31" s="27">
        <f t="shared" si="57"/>
        <v>5.1899907321594066E-2</v>
      </c>
      <c r="T31" s="27">
        <f t="shared" si="57"/>
        <v>4.7884187082405348E-2</v>
      </c>
      <c r="W31" s="27">
        <f t="shared" ref="W31" si="58">+W14/W6</f>
        <v>4.663677130044843E-2</v>
      </c>
      <c r="X31" s="27">
        <f t="shared" ref="X31:AF31" si="59">+X14/X6</f>
        <v>4.507042253521127E-2</v>
      </c>
      <c r="Y31" s="27">
        <f t="shared" si="59"/>
        <v>5.8916693063034528E-2</v>
      </c>
      <c r="Z31" s="27">
        <f t="shared" si="59"/>
        <v>5.5789473684210528E-2</v>
      </c>
      <c r="AA31" s="27">
        <f t="shared" si="59"/>
        <v>4.3700921816319564E-2</v>
      </c>
      <c r="AB31" s="27">
        <f t="shared" si="59"/>
        <v>3.6318758815232721E-2</v>
      </c>
      <c r="AC31" s="27">
        <f t="shared" si="59"/>
        <v>5.1212938005390833E-2</v>
      </c>
      <c r="AD31" s="27">
        <f t="shared" si="59"/>
        <v>6.0259944860181172E-2</v>
      </c>
      <c r="AE31" s="27">
        <f t="shared" si="59"/>
        <v>5.5905220288781934E-2</v>
      </c>
      <c r="AF31" s="27">
        <f t="shared" si="59"/>
        <v>4.7884187082405348E-2</v>
      </c>
    </row>
    <row r="32" spans="2:32" outlineLevel="1" x14ac:dyDescent="0.25">
      <c r="B32" s="3" t="s">
        <v>139</v>
      </c>
      <c r="E32" s="27">
        <f>+E19/E6</f>
        <v>6.2096500169894667E-2</v>
      </c>
      <c r="F32" s="27">
        <f t="shared" ref="F32:H32" si="60">+F19/F6</f>
        <v>6.0772956034564618E-2</v>
      </c>
      <c r="G32" s="27">
        <f t="shared" si="60"/>
        <v>5.6570418385385977E-2</v>
      </c>
      <c r="H32" s="27">
        <f t="shared" si="60"/>
        <v>2.5002404077315125E-2</v>
      </c>
      <c r="K32" s="27">
        <f t="shared" ref="K32" si="61">+K19/K6</f>
        <v>5.6422018348623856E-2</v>
      </c>
      <c r="L32" s="27">
        <f t="shared" ref="L32:T32" si="62">+L19/L6</f>
        <v>5.383411580594679E-2</v>
      </c>
      <c r="M32" s="27">
        <f t="shared" si="62"/>
        <v>6.2096500169894667E-2</v>
      </c>
      <c r="N32" s="27">
        <f t="shared" si="62"/>
        <v>5.850261172373767E-2</v>
      </c>
      <c r="O32" s="27">
        <f t="shared" si="62"/>
        <v>5.464006938421509E-2</v>
      </c>
      <c r="P32" s="27">
        <f t="shared" si="62"/>
        <v>4.0197461212976023E-2</v>
      </c>
      <c r="Q32" s="27">
        <f t="shared" si="62"/>
        <v>6.0772956034564618E-2</v>
      </c>
      <c r="R32" s="27">
        <f t="shared" si="62"/>
        <v>6.5666750693219061E-2</v>
      </c>
      <c r="S32" s="27">
        <f t="shared" si="62"/>
        <v>6.3021316033364222E-2</v>
      </c>
      <c r="T32" s="27">
        <f t="shared" si="62"/>
        <v>6.3103192279138826E-2</v>
      </c>
      <c r="W32" s="27">
        <f t="shared" ref="W32" si="63">+W19/W6</f>
        <v>5.8594917787742902E-2</v>
      </c>
      <c r="X32" s="27">
        <f t="shared" ref="X32:AF32" si="64">+X19/X6</f>
        <v>5.383411580594679E-2</v>
      </c>
      <c r="Y32" s="27">
        <f t="shared" si="64"/>
        <v>7.1903706050047519E-2</v>
      </c>
      <c r="Z32" s="27">
        <f t="shared" si="64"/>
        <v>6.6315789473684217E-2</v>
      </c>
      <c r="AA32" s="27">
        <f t="shared" si="64"/>
        <v>6.862410378968932E-2</v>
      </c>
      <c r="AB32" s="27">
        <f t="shared" si="64"/>
        <v>4.0197461212976023E-2</v>
      </c>
      <c r="AC32" s="27">
        <f t="shared" si="64"/>
        <v>4.5822102425876012E-2</v>
      </c>
      <c r="AD32" s="27">
        <f t="shared" si="64"/>
        <v>7.1287908625443083E-2</v>
      </c>
      <c r="AE32" s="27">
        <f t="shared" si="64"/>
        <v>6.2939651980747871E-2</v>
      </c>
      <c r="AF32" s="27">
        <f t="shared" si="64"/>
        <v>6.3103192279138826E-2</v>
      </c>
    </row>
    <row r="33" spans="2:32" outlineLevel="1" x14ac:dyDescent="0.25">
      <c r="B33" s="3" t="s">
        <v>140</v>
      </c>
      <c r="E33" s="27">
        <f>+E21/E6</f>
        <v>4.8504926945293916E-2</v>
      </c>
      <c r="F33" s="27">
        <f t="shared" ref="F33:H33" si="65">+F21/F6</f>
        <v>4.5959548001139494E-2</v>
      </c>
      <c r="G33" s="27">
        <f t="shared" si="65"/>
        <v>4.3269635491202961E-2</v>
      </c>
      <c r="H33" s="27">
        <f t="shared" si="65"/>
        <v>1.8655639965381287E-2</v>
      </c>
      <c r="K33" s="27">
        <f t="shared" ref="K33" si="66">+K21/K6</f>
        <v>4.3425076452599388E-2</v>
      </c>
      <c r="L33" s="27">
        <f t="shared" ref="L33:T33" si="67">+L21/L6</f>
        <v>4.1627543035993739E-2</v>
      </c>
      <c r="M33" s="27">
        <f t="shared" si="67"/>
        <v>4.8504926945293916E-2</v>
      </c>
      <c r="N33" s="27">
        <f t="shared" si="67"/>
        <v>4.5037724898432968E-2</v>
      </c>
      <c r="O33" s="27">
        <f t="shared" si="67"/>
        <v>4.2150910667823067E-2</v>
      </c>
      <c r="P33" s="27">
        <f t="shared" si="67"/>
        <v>3.1382228490832158E-2</v>
      </c>
      <c r="Q33" s="27">
        <f t="shared" si="67"/>
        <v>4.5959548001139494E-2</v>
      </c>
      <c r="R33" s="27">
        <f t="shared" si="67"/>
        <v>5.129821023443408E-2</v>
      </c>
      <c r="S33" s="27">
        <f t="shared" si="67"/>
        <v>4.9304911955514362E-2</v>
      </c>
      <c r="T33" s="27">
        <f t="shared" si="67"/>
        <v>4.9368968077208614E-2</v>
      </c>
      <c r="W33" s="27">
        <f t="shared" ref="W33" si="68">+W21/W6</f>
        <v>4.4843049327354258E-2</v>
      </c>
      <c r="X33" s="27">
        <f t="shared" ref="X33:AF33" si="69">+X21/X6</f>
        <v>4.1627543035993739E-2</v>
      </c>
      <c r="Y33" s="27">
        <f t="shared" si="69"/>
        <v>5.7966423820082359E-2</v>
      </c>
      <c r="Z33" s="27">
        <f t="shared" si="69"/>
        <v>5.0877192982456139E-2</v>
      </c>
      <c r="AA33" s="27">
        <f t="shared" si="69"/>
        <v>5.2577671560259477E-2</v>
      </c>
      <c r="AB33" s="27">
        <f t="shared" si="69"/>
        <v>3.1382228490832158E-2</v>
      </c>
      <c r="AC33" s="27">
        <f t="shared" si="69"/>
        <v>2.9649595687331536E-2</v>
      </c>
      <c r="AD33" s="27">
        <f t="shared" si="69"/>
        <v>5.5533674675068923E-2</v>
      </c>
      <c r="AE33" s="27">
        <f t="shared" si="69"/>
        <v>4.924102184376157E-2</v>
      </c>
      <c r="AF33" s="27">
        <f t="shared" si="69"/>
        <v>4.9368968077208614E-2</v>
      </c>
    </row>
    <row r="34" spans="2:32" outlineLevel="1" x14ac:dyDescent="0.25">
      <c r="B34" s="3" t="s">
        <v>144</v>
      </c>
      <c r="E34" s="27">
        <f>(+E6-F6)/F6</f>
        <v>0.11784256006077296</v>
      </c>
      <c r="F34" s="27">
        <f>(+F6-G6)/G6</f>
        <v>-0.11347756545163734</v>
      </c>
      <c r="G34" s="27">
        <f>(+G6-H6)/H6</f>
        <v>0.14232137705548611</v>
      </c>
      <c r="H34" s="27"/>
      <c r="K34" s="27">
        <f t="shared" ref="K34:P34" si="70">(+K6-O6)/O6</f>
        <v>0.13443191673894189</v>
      </c>
      <c r="L34" s="27">
        <f t="shared" si="70"/>
        <v>0.12658674188998589</v>
      </c>
      <c r="M34" s="27">
        <f t="shared" si="70"/>
        <v>0.11784256006077296</v>
      </c>
      <c r="N34" s="27">
        <f t="shared" si="70"/>
        <v>8.583312326695236E-2</v>
      </c>
      <c r="O34" s="27">
        <f t="shared" si="70"/>
        <v>6.8582020389249307E-2</v>
      </c>
      <c r="P34" s="27">
        <f t="shared" si="70"/>
        <v>5.270972531551596E-2</v>
      </c>
      <c r="Q34" s="27"/>
      <c r="R34" s="27"/>
      <c r="S34" s="27"/>
      <c r="W34" s="27">
        <f t="shared" ref="W34:AB34" si="71">(+W6-AA6)/AA6</f>
        <v>0.14202799590303858</v>
      </c>
      <c r="X34" s="27">
        <f t="shared" si="71"/>
        <v>0.12658674188998589</v>
      </c>
      <c r="Y34" s="27">
        <f t="shared" si="71"/>
        <v>0.215633423180593</v>
      </c>
      <c r="Z34" s="27">
        <f t="shared" si="71"/>
        <v>0.12248916896415912</v>
      </c>
      <c r="AA34" s="27">
        <f t="shared" si="71"/>
        <v>8.4413180303591268E-2</v>
      </c>
      <c r="AB34" s="27">
        <f t="shared" si="71"/>
        <v>5.270972531551596E-2</v>
      </c>
    </row>
    <row r="37" spans="2:32" x14ac:dyDescent="0.25">
      <c r="B37" s="11" t="s">
        <v>153</v>
      </c>
      <c r="H37" s="6"/>
    </row>
    <row r="38" spans="2:32" outlineLevel="1" x14ac:dyDescent="0.25">
      <c r="B38" s="5" t="s">
        <v>142</v>
      </c>
      <c r="E38" s="6">
        <v>100427343</v>
      </c>
      <c r="F38" s="6">
        <v>95819225</v>
      </c>
      <c r="G38" s="6">
        <v>85000000</v>
      </c>
      <c r="H38" s="6">
        <v>85000000</v>
      </c>
      <c r="I38" s="6"/>
      <c r="J38" s="6"/>
      <c r="K38" s="21">
        <v>100890082</v>
      </c>
      <c r="L38" s="6">
        <v>100427343</v>
      </c>
      <c r="M38" s="6">
        <v>100427343</v>
      </c>
      <c r="N38" s="6">
        <v>100427343</v>
      </c>
      <c r="O38" s="6">
        <v>100427343</v>
      </c>
      <c r="P38" s="6">
        <v>95819225</v>
      </c>
      <c r="Q38" s="6">
        <v>95819225</v>
      </c>
      <c r="R38" s="6">
        <v>85910435</v>
      </c>
      <c r="S38" s="6">
        <v>85000000</v>
      </c>
      <c r="T38" s="6">
        <v>85000000</v>
      </c>
      <c r="U38" s="6"/>
      <c r="V38" s="6"/>
      <c r="W38" s="6">
        <v>100890082</v>
      </c>
      <c r="X38" s="6">
        <v>100427343</v>
      </c>
      <c r="Y38" s="6">
        <v>100427343</v>
      </c>
      <c r="Z38" s="6">
        <v>100427343</v>
      </c>
      <c r="AA38" s="6">
        <v>100427343</v>
      </c>
      <c r="AB38" s="6">
        <v>95819225</v>
      </c>
      <c r="AC38" s="6">
        <v>95819225</v>
      </c>
      <c r="AD38" s="6">
        <v>85910435</v>
      </c>
      <c r="AE38" s="6">
        <v>85000000</v>
      </c>
      <c r="AF38" s="6">
        <v>85000000</v>
      </c>
    </row>
    <row r="39" spans="2:32" outlineLevel="1" x14ac:dyDescent="0.25">
      <c r="B39" s="5" t="s">
        <v>141</v>
      </c>
      <c r="E39" s="6">
        <v>98369471</v>
      </c>
      <c r="F39" s="6">
        <v>85580191</v>
      </c>
      <c r="G39" s="6">
        <v>85000000</v>
      </c>
      <c r="H39" s="6">
        <v>85000000</v>
      </c>
      <c r="I39" s="6"/>
      <c r="J39" s="6"/>
      <c r="K39" s="21">
        <v>100488364</v>
      </c>
      <c r="L39" s="21">
        <v>100427343</v>
      </c>
      <c r="M39" s="21">
        <v>98369471</v>
      </c>
      <c r="N39" s="21">
        <v>98089401</v>
      </c>
      <c r="O39" s="6">
        <v>96280037</v>
      </c>
      <c r="P39" s="6">
        <v>95819225</v>
      </c>
      <c r="Q39" s="6">
        <v>85580191</v>
      </c>
      <c r="R39" s="6">
        <v>85033349</v>
      </c>
      <c r="S39" s="6">
        <v>85000000</v>
      </c>
      <c r="T39" s="6">
        <v>85000000</v>
      </c>
      <c r="U39" s="6"/>
      <c r="V39" s="6"/>
      <c r="W39" s="6">
        <v>100488364</v>
      </c>
      <c r="X39" s="6">
        <v>100427343</v>
      </c>
      <c r="Y39" s="6">
        <v>100427343</v>
      </c>
      <c r="Z39" s="6">
        <v>100427343</v>
      </c>
      <c r="AA39" s="6">
        <v>96730721</v>
      </c>
      <c r="AB39" s="6">
        <v>95819225</v>
      </c>
      <c r="AC39" s="6">
        <v>87217089</v>
      </c>
      <c r="AD39" s="6">
        <v>85100048</v>
      </c>
      <c r="AE39" s="6">
        <v>85000000</v>
      </c>
      <c r="AF39" s="6">
        <v>85000000</v>
      </c>
    </row>
    <row r="40" spans="2:32" outlineLevel="1" x14ac:dyDescent="0.25">
      <c r="B40" s="5" t="s">
        <v>150</v>
      </c>
      <c r="E40" s="6">
        <v>98692656</v>
      </c>
      <c r="F40" s="6">
        <v>85580191</v>
      </c>
      <c r="G40" s="6">
        <v>85000000</v>
      </c>
      <c r="H40" s="6">
        <v>85000000</v>
      </c>
      <c r="K40" s="21">
        <v>100931039</v>
      </c>
      <c r="L40" s="21">
        <v>100800102.8704896</v>
      </c>
      <c r="M40" s="21">
        <v>98692656</v>
      </c>
      <c r="N40" s="21">
        <v>98426325</v>
      </c>
      <c r="O40" s="6">
        <v>96540116</v>
      </c>
      <c r="P40" s="6">
        <v>95819225</v>
      </c>
      <c r="Q40" s="6">
        <v>85580191</v>
      </c>
      <c r="R40" s="6">
        <v>85033349</v>
      </c>
      <c r="S40" s="6">
        <v>85000000</v>
      </c>
      <c r="T40" s="6">
        <v>85000000</v>
      </c>
      <c r="W40" s="6">
        <v>100931039</v>
      </c>
      <c r="X40" s="21">
        <v>100770008</v>
      </c>
      <c r="Y40" s="21">
        <v>100733147</v>
      </c>
      <c r="Z40" s="21">
        <v>100777334</v>
      </c>
      <c r="AA40" s="6">
        <v>96810745</v>
      </c>
      <c r="AB40" s="6">
        <v>95819225</v>
      </c>
      <c r="AC40" s="6">
        <v>87217089</v>
      </c>
      <c r="AD40" s="6">
        <v>85100048</v>
      </c>
      <c r="AE40" s="6">
        <v>85000000</v>
      </c>
      <c r="AF40" s="6">
        <v>85000000</v>
      </c>
    </row>
    <row r="41" spans="2:32" outlineLevel="1" x14ac:dyDescent="0.25">
      <c r="B41" s="3" t="s">
        <v>154</v>
      </c>
      <c r="E41" s="18">
        <f>(+E24*1000000)/E39</f>
        <v>5.7131546432734197</v>
      </c>
      <c r="F41" s="18">
        <f>(+F24*1000000)/F39</f>
        <v>5.5036100585473102</v>
      </c>
      <c r="G41" s="18">
        <f t="shared" ref="G41:H41" si="72">(+G24*1000000)/G39</f>
        <v>5.8117647058823527</v>
      </c>
      <c r="H41" s="18">
        <f t="shared" si="72"/>
        <v>2.0823529411764707</v>
      </c>
      <c r="I41" s="18"/>
      <c r="J41" s="18"/>
      <c r="K41" s="18">
        <f>(+K24*1000000)/K39</f>
        <v>2.8261978670485668</v>
      </c>
      <c r="L41" s="18">
        <f>(+L24*1000000)/L39</f>
        <v>1.3243405234767587</v>
      </c>
      <c r="M41" s="18">
        <f t="shared" ref="M41:T41" si="73">(+M24*1000000)/M39</f>
        <v>5.7233203988664325</v>
      </c>
      <c r="N41" s="18">
        <f t="shared" si="73"/>
        <v>3.8740169286995645</v>
      </c>
      <c r="O41" s="18">
        <f t="shared" si="73"/>
        <v>2.4407967354644868</v>
      </c>
      <c r="P41" s="18">
        <f t="shared" si="73"/>
        <v>0.87665079737390905</v>
      </c>
      <c r="Q41" s="18">
        <f t="shared" si="73"/>
        <v>5.5036100585473102</v>
      </c>
      <c r="R41" s="18">
        <f t="shared" si="73"/>
        <v>4.6687564898802236</v>
      </c>
      <c r="S41" s="18">
        <f t="shared" si="73"/>
        <v>3.0352941176470587</v>
      </c>
      <c r="T41" s="18">
        <f t="shared" si="73"/>
        <v>1.5058823529411764</v>
      </c>
      <c r="U41" s="18"/>
      <c r="V41" s="18"/>
      <c r="W41" s="18">
        <f t="shared" ref="W41" si="74">(+W24*1000000)/W39</f>
        <v>1.4927101410467782</v>
      </c>
      <c r="X41" s="18">
        <f t="shared" ref="X41:AF41" si="75">(+X24*1000000)/X39</f>
        <v>1.3243405234767587</v>
      </c>
      <c r="Y41" s="18">
        <f t="shared" si="75"/>
        <v>1.8222129007236605</v>
      </c>
      <c r="Z41" s="18">
        <f t="shared" si="75"/>
        <v>1.4438298940160152</v>
      </c>
      <c r="AA41" s="18">
        <f t="shared" si="75"/>
        <v>1.5610345755615738</v>
      </c>
      <c r="AB41" s="18">
        <f t="shared" si="75"/>
        <v>0.87665079737390905</v>
      </c>
      <c r="AC41" s="18">
        <f t="shared" si="75"/>
        <v>0.84845757693197033</v>
      </c>
      <c r="AD41" s="18">
        <f t="shared" si="75"/>
        <v>1.6333715816470515</v>
      </c>
      <c r="AE41" s="18">
        <f t="shared" si="75"/>
        <v>1.5294117647058822</v>
      </c>
      <c r="AF41" s="18">
        <f t="shared" si="75"/>
        <v>1.5058823529411764</v>
      </c>
    </row>
    <row r="42" spans="2:32" outlineLevel="1" x14ac:dyDescent="0.25">
      <c r="B42" s="3" t="s">
        <v>155</v>
      </c>
      <c r="E42" s="18">
        <f>(+E24*1000000)/E40</f>
        <v>5.6944459980892601</v>
      </c>
      <c r="F42" s="18">
        <f>(+F24*1000000)/F40</f>
        <v>5.5036100585473102</v>
      </c>
      <c r="G42" s="18">
        <f t="shared" ref="G42:H42" si="76">(+G24*1000000)/G40</f>
        <v>5.8117647058823527</v>
      </c>
      <c r="H42" s="18">
        <f t="shared" si="76"/>
        <v>2.0823529411764707</v>
      </c>
      <c r="I42" s="18"/>
      <c r="J42" s="18"/>
      <c r="K42" s="18">
        <f>(+K24*1000000)/K40</f>
        <v>2.813802402252096</v>
      </c>
      <c r="L42" s="18">
        <f>(+L24*1000000)/L40</f>
        <v>1.3194430978992313</v>
      </c>
      <c r="M42" s="18">
        <f t="shared" ref="M42:T42" si="77">(+M24*1000000)/M40</f>
        <v>5.7045784642780308</v>
      </c>
      <c r="N42" s="18">
        <f t="shared" si="77"/>
        <v>3.860755748017616</v>
      </c>
      <c r="O42" s="18">
        <f t="shared" si="77"/>
        <v>2.434221230892244</v>
      </c>
      <c r="P42" s="18">
        <f t="shared" si="77"/>
        <v>0.87665079737390905</v>
      </c>
      <c r="Q42" s="18">
        <f t="shared" si="77"/>
        <v>5.5036100585473102</v>
      </c>
      <c r="R42" s="18">
        <f t="shared" si="77"/>
        <v>4.6687564898802236</v>
      </c>
      <c r="S42" s="18">
        <f t="shared" si="77"/>
        <v>3.0352941176470587</v>
      </c>
      <c r="T42" s="18">
        <f t="shared" si="77"/>
        <v>1.5058823529411764</v>
      </c>
      <c r="U42" s="18"/>
      <c r="V42" s="18"/>
      <c r="W42" s="18">
        <f t="shared" ref="W42" si="78">(+W24*1000000)/W40</f>
        <v>1.4861632406261072</v>
      </c>
      <c r="X42" s="18">
        <f t="shared" ref="X42:AF42" si="79">(+X24*1000000)/X40</f>
        <v>1.3198371483705746</v>
      </c>
      <c r="Y42" s="18">
        <f t="shared" si="79"/>
        <v>1.8166810573286269</v>
      </c>
      <c r="Z42" s="18">
        <f t="shared" si="79"/>
        <v>1.4388155971659262</v>
      </c>
      <c r="AA42" s="18">
        <f t="shared" si="79"/>
        <v>1.5597442205408087</v>
      </c>
      <c r="AB42" s="18">
        <f t="shared" si="79"/>
        <v>0.87665079737390905</v>
      </c>
      <c r="AC42" s="18">
        <f t="shared" si="79"/>
        <v>0.84845757693197033</v>
      </c>
      <c r="AD42" s="18">
        <f t="shared" si="79"/>
        <v>1.6333715816470515</v>
      </c>
      <c r="AE42" s="18">
        <f t="shared" si="79"/>
        <v>1.5294117647058822</v>
      </c>
      <c r="AF42" s="18">
        <f t="shared" si="79"/>
        <v>1.5058823529411764</v>
      </c>
    </row>
    <row r="43" spans="2:32" outlineLevel="1" x14ac:dyDescent="0.25"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2:32" outlineLevel="1" x14ac:dyDescent="0.25">
      <c r="B44" s="3" t="s">
        <v>151</v>
      </c>
      <c r="E44" s="18">
        <v>5.5</v>
      </c>
      <c r="F44" s="18">
        <v>7.83</v>
      </c>
      <c r="G44" s="18">
        <v>4.92</v>
      </c>
      <c r="H44" s="18">
        <v>1.88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2:32" outlineLevel="1" x14ac:dyDescent="0.25">
      <c r="B45" s="3" t="s">
        <v>152</v>
      </c>
      <c r="E45" s="40">
        <f>+E44/E41</f>
        <v>0.96269055249110325</v>
      </c>
      <c r="F45" s="40">
        <f t="shared" ref="F45:H45" si="80">+F44/F41</f>
        <v>1.4227025382802547</v>
      </c>
      <c r="G45" s="40">
        <f t="shared" si="80"/>
        <v>0.84655870445344128</v>
      </c>
      <c r="H45" s="40">
        <f t="shared" si="80"/>
        <v>0.90282485875706198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2:32" x14ac:dyDescent="0.25"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2:32" x14ac:dyDescent="0.25">
      <c r="E47" s="12"/>
    </row>
    <row r="49" spans="25:25" x14ac:dyDescent="0.25">
      <c r="Y49" s="19"/>
    </row>
  </sheetData>
  <mergeCells count="3">
    <mergeCell ref="C1:H1"/>
    <mergeCell ref="J1:T1"/>
    <mergeCell ref="V1:A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7" orientation="landscape" r:id="rId1"/>
  <ignoredErrors>
    <ignoredError sqref="P8 E8:F8 L8 P25:P27 P37 P13:P14 P18:P19 P21 W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C0E6-B04C-4FD3-A2D7-3501D9FC356C}">
  <sheetPr>
    <pageSetUpPr fitToPage="1"/>
  </sheetPr>
  <dimension ref="B1:X65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40" sqref="Q40"/>
    </sheetView>
  </sheetViews>
  <sheetFormatPr baseColWidth="10" defaultColWidth="11.5546875" defaultRowHeight="13.2" outlineLevelRow="1" x14ac:dyDescent="0.25"/>
  <cols>
    <col min="1" max="1" width="1.5546875" style="3" customWidth="1"/>
    <col min="2" max="2" width="40.6640625" style="3" customWidth="1"/>
    <col min="3" max="3" width="4.6640625" style="3" customWidth="1"/>
    <col min="4" max="8" width="7.6640625" style="3" customWidth="1"/>
    <col min="9" max="10" width="4.6640625" style="3" customWidth="1"/>
    <col min="11" max="20" width="7.6640625" style="3" customWidth="1"/>
    <col min="21" max="21" width="2" style="3" customWidth="1"/>
    <col min="22" max="16384" width="11.5546875" style="3"/>
  </cols>
  <sheetData>
    <row r="1" spans="2:21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</row>
    <row r="2" spans="2:21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2:21" s="4" customFormat="1" ht="18" customHeight="1" x14ac:dyDescent="0.3">
      <c r="B3" s="1" t="s">
        <v>32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">
        <v>160</v>
      </c>
      <c r="L3" s="16" t="s">
        <v>28</v>
      </c>
      <c r="M3" s="16" t="s">
        <v>0</v>
      </c>
      <c r="N3" s="16" t="s">
        <v>2</v>
      </c>
      <c r="O3" s="16" t="s">
        <v>3</v>
      </c>
      <c r="P3" s="16" t="s">
        <v>4</v>
      </c>
      <c r="Q3" s="16" t="s">
        <v>5</v>
      </c>
      <c r="R3" s="16" t="s">
        <v>1</v>
      </c>
      <c r="S3" s="16" t="s">
        <v>6</v>
      </c>
      <c r="T3" s="16" t="s">
        <v>7</v>
      </c>
      <c r="U3" s="2"/>
    </row>
    <row r="4" spans="2:21" x14ac:dyDescent="0.25">
      <c r="B4" s="33" t="s">
        <v>21</v>
      </c>
    </row>
    <row r="5" spans="2:21" x14ac:dyDescent="0.25">
      <c r="B5" s="5"/>
      <c r="T5" s="6"/>
    </row>
    <row r="6" spans="2:21" x14ac:dyDescent="0.25">
      <c r="B6" s="11" t="s">
        <v>33</v>
      </c>
      <c r="T6" s="6"/>
    </row>
    <row r="7" spans="2:21" x14ac:dyDescent="0.25">
      <c r="B7" s="11"/>
      <c r="T7" s="6"/>
    </row>
    <row r="8" spans="2:21" x14ac:dyDescent="0.25">
      <c r="B8" s="11" t="s">
        <v>34</v>
      </c>
      <c r="M8" s="22"/>
      <c r="T8" s="6"/>
    </row>
    <row r="9" spans="2:21" x14ac:dyDescent="0.25">
      <c r="B9" s="5" t="s">
        <v>38</v>
      </c>
      <c r="E9" s="21">
        <v>1153</v>
      </c>
      <c r="F9" s="21">
        <v>1130</v>
      </c>
      <c r="G9" s="21">
        <v>1116</v>
      </c>
      <c r="H9" s="21">
        <v>1105</v>
      </c>
      <c r="I9" s="22"/>
      <c r="J9" s="22"/>
      <c r="K9" s="21">
        <v>1140</v>
      </c>
      <c r="L9" s="21">
        <v>1139</v>
      </c>
      <c r="M9" s="21">
        <v>1153</v>
      </c>
      <c r="N9" s="21">
        <v>1144</v>
      </c>
      <c r="O9" s="21">
        <v>1144</v>
      </c>
      <c r="P9" s="21">
        <v>1139</v>
      </c>
      <c r="Q9" s="21">
        <v>1130</v>
      </c>
      <c r="R9" s="21">
        <v>1129</v>
      </c>
      <c r="S9" s="21">
        <v>1118</v>
      </c>
      <c r="T9" s="21">
        <v>1118</v>
      </c>
    </row>
    <row r="10" spans="2:21" x14ac:dyDescent="0.25">
      <c r="B10" s="5" t="s">
        <v>39</v>
      </c>
      <c r="E10" s="21">
        <v>24</v>
      </c>
      <c r="F10" s="21">
        <v>23</v>
      </c>
      <c r="G10" s="21">
        <v>27</v>
      </c>
      <c r="H10" s="21">
        <v>22</v>
      </c>
      <c r="I10" s="22"/>
      <c r="J10" s="22"/>
      <c r="K10" s="21">
        <v>26</v>
      </c>
      <c r="L10" s="21">
        <v>26</v>
      </c>
      <c r="M10" s="21">
        <v>24</v>
      </c>
      <c r="N10" s="21">
        <v>21</v>
      </c>
      <c r="O10" s="21">
        <v>20</v>
      </c>
      <c r="P10" s="21">
        <v>21</v>
      </c>
      <c r="Q10" s="21">
        <v>23</v>
      </c>
      <c r="R10" s="21">
        <v>23</v>
      </c>
      <c r="S10" s="21">
        <v>25</v>
      </c>
      <c r="T10" s="21">
        <v>25</v>
      </c>
    </row>
    <row r="11" spans="2:21" x14ac:dyDescent="0.25">
      <c r="B11" s="5" t="s">
        <v>40</v>
      </c>
      <c r="E11" s="21">
        <v>187</v>
      </c>
      <c r="F11" s="21">
        <v>216</v>
      </c>
      <c r="G11" s="21">
        <v>172</v>
      </c>
      <c r="H11" s="21">
        <v>187</v>
      </c>
      <c r="I11" s="22"/>
      <c r="J11" s="22"/>
      <c r="K11" s="21">
        <v>158</v>
      </c>
      <c r="L11" s="21">
        <v>178</v>
      </c>
      <c r="M11" s="21">
        <v>187</v>
      </c>
      <c r="N11" s="21">
        <v>205</v>
      </c>
      <c r="O11" s="21">
        <v>215</v>
      </c>
      <c r="P11" s="21">
        <v>218</v>
      </c>
      <c r="Q11" s="21">
        <v>216</v>
      </c>
      <c r="R11" s="21">
        <v>229</v>
      </c>
      <c r="S11" s="21">
        <v>203</v>
      </c>
      <c r="T11" s="21">
        <v>200</v>
      </c>
    </row>
    <row r="12" spans="2:21" x14ac:dyDescent="0.25">
      <c r="B12" s="5" t="s">
        <v>41</v>
      </c>
      <c r="E12" s="21">
        <v>54</v>
      </c>
      <c r="F12" s="21">
        <v>57</v>
      </c>
      <c r="G12" s="21">
        <v>70</v>
      </c>
      <c r="H12" s="21">
        <v>71</v>
      </c>
      <c r="I12" s="22"/>
      <c r="J12" s="22"/>
      <c r="K12" s="21">
        <v>44</v>
      </c>
      <c r="L12" s="21">
        <v>47</v>
      </c>
      <c r="M12" s="21">
        <v>54</v>
      </c>
      <c r="N12" s="21">
        <v>50</v>
      </c>
      <c r="O12" s="21">
        <v>51</v>
      </c>
      <c r="P12" s="21">
        <v>54</v>
      </c>
      <c r="Q12" s="21">
        <v>57</v>
      </c>
      <c r="R12" s="21">
        <v>67</v>
      </c>
      <c r="S12" s="21">
        <v>65</v>
      </c>
      <c r="T12" s="21">
        <v>67</v>
      </c>
    </row>
    <row r="13" spans="2:21" x14ac:dyDescent="0.25">
      <c r="B13" s="5" t="s">
        <v>42</v>
      </c>
      <c r="E13" s="21">
        <v>9</v>
      </c>
      <c r="F13" s="21">
        <v>9</v>
      </c>
      <c r="G13" s="21">
        <v>8</v>
      </c>
      <c r="H13" s="21">
        <v>61</v>
      </c>
      <c r="I13" s="22"/>
      <c r="J13" s="22"/>
      <c r="K13" s="21">
        <v>9</v>
      </c>
      <c r="L13" s="21">
        <v>9</v>
      </c>
      <c r="M13" s="21">
        <v>9</v>
      </c>
      <c r="N13" s="21">
        <v>9</v>
      </c>
      <c r="O13" s="21">
        <v>9</v>
      </c>
      <c r="P13" s="21">
        <v>9</v>
      </c>
      <c r="Q13" s="21">
        <v>9</v>
      </c>
      <c r="R13" s="21">
        <v>9</v>
      </c>
      <c r="S13" s="21">
        <v>9</v>
      </c>
      <c r="T13" s="21">
        <v>9</v>
      </c>
    </row>
    <row r="14" spans="2:21" x14ac:dyDescent="0.25">
      <c r="B14" s="7" t="s">
        <v>35</v>
      </c>
      <c r="C14" s="7"/>
      <c r="D14" s="7"/>
      <c r="E14" s="8">
        <f>SUM(E9:E13)</f>
        <v>1427</v>
      </c>
      <c r="F14" s="8">
        <f>SUM(F9:F13)</f>
        <v>1435</v>
      </c>
      <c r="G14" s="8">
        <f>SUM(G9:G13)</f>
        <v>1393</v>
      </c>
      <c r="H14" s="8">
        <f>SUM(H9:H13)</f>
        <v>1446</v>
      </c>
      <c r="I14" s="7"/>
      <c r="J14" s="7"/>
      <c r="K14" s="8">
        <f t="shared" ref="K14" si="1">SUM(K9:K13)</f>
        <v>1377</v>
      </c>
      <c r="L14" s="8">
        <f t="shared" ref="L14:T14" si="2">SUM(L9:L13)</f>
        <v>1399</v>
      </c>
      <c r="M14" s="8">
        <f t="shared" si="2"/>
        <v>1427</v>
      </c>
      <c r="N14" s="8">
        <f t="shared" si="2"/>
        <v>1429</v>
      </c>
      <c r="O14" s="8">
        <f t="shared" si="2"/>
        <v>1439</v>
      </c>
      <c r="P14" s="8">
        <f t="shared" si="2"/>
        <v>1441</v>
      </c>
      <c r="Q14" s="8">
        <f t="shared" si="2"/>
        <v>1435</v>
      </c>
      <c r="R14" s="8">
        <f t="shared" si="2"/>
        <v>1457</v>
      </c>
      <c r="S14" s="8">
        <f t="shared" si="2"/>
        <v>1420</v>
      </c>
      <c r="T14" s="8">
        <f t="shared" si="2"/>
        <v>1419</v>
      </c>
    </row>
    <row r="15" spans="2:21" x14ac:dyDescent="0.25">
      <c r="B15" s="11"/>
      <c r="C15" s="11"/>
      <c r="D15" s="11"/>
      <c r="E15" s="20"/>
      <c r="F15" s="20"/>
      <c r="G15" s="20"/>
      <c r="H15" s="20"/>
      <c r="I15" s="11"/>
      <c r="J15" s="11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2:21" x14ac:dyDescent="0.25">
      <c r="B16" s="11" t="s">
        <v>43</v>
      </c>
      <c r="C16" s="11"/>
      <c r="D16" s="11"/>
      <c r="E16" s="20"/>
      <c r="F16" s="20"/>
      <c r="G16" s="20"/>
      <c r="H16" s="20"/>
      <c r="I16" s="11"/>
      <c r="J16" s="11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2:20" ht="13.35" customHeight="1" x14ac:dyDescent="0.25">
      <c r="B17" s="5" t="s">
        <v>44</v>
      </c>
      <c r="E17" s="21">
        <v>653</v>
      </c>
      <c r="F17" s="21">
        <v>482</v>
      </c>
      <c r="G17" s="21">
        <v>646</v>
      </c>
      <c r="H17" s="21">
        <v>1140</v>
      </c>
      <c r="I17" s="22"/>
      <c r="J17" s="22"/>
      <c r="K17" s="21">
        <v>881</v>
      </c>
      <c r="L17" s="21">
        <v>850</v>
      </c>
      <c r="M17" s="21">
        <v>653</v>
      </c>
      <c r="N17" s="21">
        <v>845</v>
      </c>
      <c r="O17" s="21">
        <v>848</v>
      </c>
      <c r="P17" s="21">
        <v>805</v>
      </c>
      <c r="Q17" s="21">
        <v>482</v>
      </c>
      <c r="R17" s="21">
        <v>627</v>
      </c>
      <c r="S17" s="21">
        <v>705</v>
      </c>
      <c r="T17" s="21">
        <v>740</v>
      </c>
    </row>
    <row r="18" spans="2:20" x14ac:dyDescent="0.25">
      <c r="B18" s="5" t="s">
        <v>45</v>
      </c>
      <c r="E18" s="21">
        <v>186</v>
      </c>
      <c r="F18" s="21">
        <v>122</v>
      </c>
      <c r="G18" s="21">
        <v>106</v>
      </c>
      <c r="H18" s="21">
        <v>354</v>
      </c>
      <c r="I18" s="22"/>
      <c r="J18" s="22"/>
      <c r="K18" s="21">
        <v>239</v>
      </c>
      <c r="L18" s="21">
        <v>207</v>
      </c>
      <c r="M18" s="21">
        <v>186</v>
      </c>
      <c r="N18" s="21">
        <v>370</v>
      </c>
      <c r="O18" s="21">
        <v>251</v>
      </c>
      <c r="P18" s="21">
        <v>182</v>
      </c>
      <c r="Q18" s="21">
        <v>122</v>
      </c>
      <c r="R18" s="21">
        <v>164</v>
      </c>
      <c r="S18" s="21">
        <v>99</v>
      </c>
      <c r="T18" s="21">
        <v>105</v>
      </c>
    </row>
    <row r="19" spans="2:20" x14ac:dyDescent="0.25">
      <c r="B19" s="5" t="s">
        <v>46</v>
      </c>
      <c r="E19" s="21">
        <v>0</v>
      </c>
      <c r="F19" s="21">
        <v>2990</v>
      </c>
      <c r="G19" s="21">
        <v>2776</v>
      </c>
      <c r="H19" s="21">
        <v>864</v>
      </c>
      <c r="I19" s="22"/>
      <c r="J19" s="22"/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2892</v>
      </c>
      <c r="Q19" s="21">
        <v>2990</v>
      </c>
      <c r="R19" s="21">
        <v>3139</v>
      </c>
      <c r="S19" s="21">
        <v>2835</v>
      </c>
      <c r="T19" s="21">
        <v>3143</v>
      </c>
    </row>
    <row r="20" spans="2:20" x14ac:dyDescent="0.25">
      <c r="B20" s="5" t="s">
        <v>47</v>
      </c>
      <c r="E20" s="21">
        <v>8</v>
      </c>
      <c r="F20" s="21">
        <v>7</v>
      </c>
      <c r="G20" s="21">
        <v>0</v>
      </c>
      <c r="H20" s="21">
        <v>26</v>
      </c>
      <c r="I20" s="22"/>
      <c r="J20" s="22"/>
      <c r="K20" s="21">
        <v>9</v>
      </c>
      <c r="L20" s="21">
        <v>8</v>
      </c>
      <c r="M20" s="21">
        <v>8</v>
      </c>
      <c r="N20" s="21">
        <v>11</v>
      </c>
      <c r="O20" s="21">
        <v>11</v>
      </c>
      <c r="P20" s="21">
        <v>8</v>
      </c>
      <c r="Q20" s="21">
        <v>7</v>
      </c>
      <c r="R20" s="21">
        <v>7</v>
      </c>
      <c r="S20" s="21">
        <v>6</v>
      </c>
      <c r="T20" s="21">
        <v>5</v>
      </c>
    </row>
    <row r="21" spans="2:20" x14ac:dyDescent="0.25">
      <c r="B21" s="5" t="s">
        <v>48</v>
      </c>
      <c r="E21" s="21">
        <v>304</v>
      </c>
      <c r="F21" s="21">
        <v>567</v>
      </c>
      <c r="G21" s="21">
        <v>763</v>
      </c>
      <c r="H21" s="21">
        <v>434</v>
      </c>
      <c r="I21" s="22"/>
      <c r="J21" s="22"/>
      <c r="K21" s="21">
        <v>293</v>
      </c>
      <c r="L21" s="21">
        <v>232</v>
      </c>
      <c r="M21" s="21">
        <v>304</v>
      </c>
      <c r="N21" s="21">
        <v>124</v>
      </c>
      <c r="O21" s="21">
        <v>287</v>
      </c>
      <c r="P21" s="21">
        <v>395</v>
      </c>
      <c r="Q21" s="21">
        <v>567</v>
      </c>
      <c r="R21" s="21">
        <v>509</v>
      </c>
      <c r="S21" s="21">
        <v>692</v>
      </c>
      <c r="T21" s="21">
        <v>777</v>
      </c>
    </row>
    <row r="22" spans="2:20" x14ac:dyDescent="0.25">
      <c r="B22" s="5" t="s">
        <v>49</v>
      </c>
      <c r="E22" s="21">
        <v>48</v>
      </c>
      <c r="F22" s="21">
        <v>39</v>
      </c>
      <c r="G22" s="21">
        <v>57</v>
      </c>
      <c r="H22" s="21">
        <v>27</v>
      </c>
      <c r="I22" s="22"/>
      <c r="J22" s="22"/>
      <c r="K22" s="21">
        <v>32</v>
      </c>
      <c r="L22" s="21">
        <v>31</v>
      </c>
      <c r="M22" s="21">
        <v>48</v>
      </c>
      <c r="N22" s="21">
        <v>16</v>
      </c>
      <c r="O22" s="21">
        <v>17</v>
      </c>
      <c r="P22" s="21">
        <v>12</v>
      </c>
      <c r="Q22" s="21">
        <v>39</v>
      </c>
      <c r="R22" s="21">
        <v>21</v>
      </c>
      <c r="S22" s="21">
        <v>22</v>
      </c>
      <c r="T22" s="21">
        <v>21</v>
      </c>
    </row>
    <row r="23" spans="2:20" x14ac:dyDescent="0.25">
      <c r="B23" s="5" t="s">
        <v>50</v>
      </c>
      <c r="E23" s="21">
        <v>4323</v>
      </c>
      <c r="F23" s="21">
        <v>1128</v>
      </c>
      <c r="G23" s="21">
        <v>842</v>
      </c>
      <c r="H23" s="21">
        <v>890</v>
      </c>
      <c r="I23" s="22"/>
      <c r="J23" s="22"/>
      <c r="K23" s="21">
        <v>3591</v>
      </c>
      <c r="L23" s="21">
        <v>4433</v>
      </c>
      <c r="M23" s="21">
        <v>4323</v>
      </c>
      <c r="N23" s="21">
        <v>3459</v>
      </c>
      <c r="O23" s="21">
        <v>3251</v>
      </c>
      <c r="P23" s="21">
        <v>186</v>
      </c>
      <c r="Q23" s="21">
        <v>1128</v>
      </c>
      <c r="R23" s="21">
        <v>184</v>
      </c>
      <c r="S23" s="21">
        <v>39</v>
      </c>
      <c r="T23" s="21">
        <v>50</v>
      </c>
    </row>
    <row r="24" spans="2:20" x14ac:dyDescent="0.25">
      <c r="B24" s="7" t="s">
        <v>36</v>
      </c>
      <c r="C24" s="7"/>
      <c r="D24" s="7"/>
      <c r="E24" s="8">
        <f>SUM(E17:E23)</f>
        <v>5522</v>
      </c>
      <c r="F24" s="8">
        <f t="shared" ref="F24:H24" si="3">SUM(F17:F23)</f>
        <v>5335</v>
      </c>
      <c r="G24" s="8">
        <f t="shared" si="3"/>
        <v>5190</v>
      </c>
      <c r="H24" s="8">
        <f t="shared" si="3"/>
        <v>3735</v>
      </c>
      <c r="I24" s="7"/>
      <c r="J24" s="7"/>
      <c r="K24" s="8">
        <f t="shared" ref="K24" si="4">SUM(K17:K23)</f>
        <v>5045</v>
      </c>
      <c r="L24" s="8">
        <f t="shared" ref="L24:S24" si="5">SUM(L17:L23)</f>
        <v>5761</v>
      </c>
      <c r="M24" s="8">
        <f t="shared" si="5"/>
        <v>5522</v>
      </c>
      <c r="N24" s="8">
        <f t="shared" si="5"/>
        <v>4825</v>
      </c>
      <c r="O24" s="8">
        <f t="shared" si="5"/>
        <v>4665</v>
      </c>
      <c r="P24" s="8">
        <f t="shared" si="5"/>
        <v>4480</v>
      </c>
      <c r="Q24" s="8">
        <f t="shared" si="5"/>
        <v>5335</v>
      </c>
      <c r="R24" s="8">
        <f t="shared" si="5"/>
        <v>4651</v>
      </c>
      <c r="S24" s="8">
        <f t="shared" si="5"/>
        <v>4398</v>
      </c>
      <c r="T24" s="8">
        <f>SUM(T17:T23)</f>
        <v>4841</v>
      </c>
    </row>
    <row r="25" spans="2:20" x14ac:dyDescent="0.25">
      <c r="B25" s="7"/>
      <c r="C25" s="7"/>
      <c r="D25" s="7"/>
      <c r="E25" s="8"/>
      <c r="F25" s="8"/>
      <c r="G25" s="8"/>
      <c r="H25" s="8"/>
      <c r="I25" s="7"/>
      <c r="J25" s="7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2:20" ht="18" customHeight="1" x14ac:dyDescent="0.25">
      <c r="B26" s="7" t="s">
        <v>37</v>
      </c>
      <c r="C26" s="7"/>
      <c r="D26" s="7"/>
      <c r="E26" s="8">
        <f>+E14+E24</f>
        <v>6949</v>
      </c>
      <c r="F26" s="8">
        <f t="shared" ref="F26:H26" si="6">+F14+F24</f>
        <v>6770</v>
      </c>
      <c r="G26" s="8">
        <f t="shared" si="6"/>
        <v>6583</v>
      </c>
      <c r="H26" s="8">
        <f t="shared" si="6"/>
        <v>5181</v>
      </c>
      <c r="I26" s="7"/>
      <c r="J26" s="7"/>
      <c r="K26" s="8">
        <f t="shared" ref="K26" si="7">+K14+K24</f>
        <v>6422</v>
      </c>
      <c r="L26" s="8">
        <f t="shared" ref="L26:T26" si="8">+L14+L24</f>
        <v>7160</v>
      </c>
      <c r="M26" s="8">
        <f t="shared" si="8"/>
        <v>6949</v>
      </c>
      <c r="N26" s="8">
        <f t="shared" si="8"/>
        <v>6254</v>
      </c>
      <c r="O26" s="8">
        <f t="shared" si="8"/>
        <v>6104</v>
      </c>
      <c r="P26" s="8">
        <f t="shared" si="8"/>
        <v>5921</v>
      </c>
      <c r="Q26" s="8">
        <f t="shared" si="8"/>
        <v>6770</v>
      </c>
      <c r="R26" s="8">
        <f t="shared" si="8"/>
        <v>6108</v>
      </c>
      <c r="S26" s="8">
        <f t="shared" si="8"/>
        <v>5818</v>
      </c>
      <c r="T26" s="8">
        <f t="shared" si="8"/>
        <v>6260</v>
      </c>
    </row>
    <row r="29" spans="2:20" x14ac:dyDescent="0.25">
      <c r="B29" s="11" t="s">
        <v>51</v>
      </c>
    </row>
    <row r="31" spans="2:20" x14ac:dyDescent="0.25">
      <c r="B31" s="11" t="s">
        <v>52</v>
      </c>
      <c r="T31" s="6"/>
    </row>
    <row r="32" spans="2:20" x14ac:dyDescent="0.25">
      <c r="B32" s="5" t="s">
        <v>63</v>
      </c>
      <c r="E32" s="21">
        <v>1029</v>
      </c>
      <c r="F32" s="21">
        <v>798</v>
      </c>
      <c r="G32" s="21">
        <v>164</v>
      </c>
      <c r="H32" s="21">
        <v>164</v>
      </c>
      <c r="I32" s="22"/>
      <c r="J32" s="22"/>
      <c r="K32" s="21">
        <v>1055</v>
      </c>
      <c r="L32" s="21">
        <v>1029</v>
      </c>
      <c r="M32" s="21">
        <v>1029</v>
      </c>
      <c r="N32" s="21">
        <v>1029</v>
      </c>
      <c r="O32" s="21">
        <v>1029</v>
      </c>
      <c r="P32" s="21">
        <v>798</v>
      </c>
      <c r="Q32" s="21">
        <v>798</v>
      </c>
      <c r="R32" s="21">
        <v>162</v>
      </c>
      <c r="S32" s="21">
        <v>137</v>
      </c>
      <c r="T32" s="21">
        <v>137</v>
      </c>
    </row>
    <row r="33" spans="2:20" x14ac:dyDescent="0.25">
      <c r="B33" s="5" t="s">
        <v>64</v>
      </c>
      <c r="E33" s="21">
        <v>667</v>
      </c>
      <c r="F33" s="21">
        <v>816</v>
      </c>
      <c r="G33" s="21">
        <v>1491</v>
      </c>
      <c r="H33" s="21">
        <v>512</v>
      </c>
      <c r="I33" s="22"/>
      <c r="J33" s="22"/>
      <c r="K33" s="21">
        <v>368</v>
      </c>
      <c r="L33" s="21">
        <v>773</v>
      </c>
      <c r="M33" s="21">
        <v>666</v>
      </c>
      <c r="N33" s="21">
        <v>468</v>
      </c>
      <c r="O33" s="21">
        <v>322</v>
      </c>
      <c r="P33" s="21">
        <v>158</v>
      </c>
      <c r="Q33" s="21">
        <v>816</v>
      </c>
      <c r="R33" s="21">
        <v>1423</v>
      </c>
      <c r="S33" s="21">
        <v>1272</v>
      </c>
      <c r="T33" s="21">
        <v>1308</v>
      </c>
    </row>
    <row r="34" spans="2:20" x14ac:dyDescent="0.25">
      <c r="B34" s="5" t="s">
        <v>65</v>
      </c>
      <c r="E34" s="21">
        <v>0</v>
      </c>
      <c r="F34" s="21">
        <v>188</v>
      </c>
      <c r="G34" s="21">
        <v>121</v>
      </c>
      <c r="H34" s="21">
        <v>117</v>
      </c>
      <c r="I34" s="22"/>
      <c r="J34" s="22"/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162</v>
      </c>
      <c r="Q34" s="21">
        <v>188</v>
      </c>
      <c r="R34" s="21">
        <v>145</v>
      </c>
      <c r="S34" s="21">
        <v>138</v>
      </c>
      <c r="T34" s="21">
        <v>125</v>
      </c>
    </row>
    <row r="35" spans="2:20" x14ac:dyDescent="0.25">
      <c r="B35" s="7" t="s">
        <v>53</v>
      </c>
      <c r="C35" s="7"/>
      <c r="D35" s="7"/>
      <c r="E35" s="8">
        <f>SUM(E32:E34)</f>
        <v>1696</v>
      </c>
      <c r="F35" s="8">
        <f>SUM(F32:F34)</f>
        <v>1802</v>
      </c>
      <c r="G35" s="8">
        <f>SUM(G32:G34)</f>
        <v>1776</v>
      </c>
      <c r="H35" s="8">
        <f>SUM(H32:H34)</f>
        <v>793</v>
      </c>
      <c r="I35" s="7"/>
      <c r="J35" s="7"/>
      <c r="K35" s="8">
        <f t="shared" ref="K35" si="9">SUM(K32:K34)</f>
        <v>1423</v>
      </c>
      <c r="L35" s="8">
        <f t="shared" ref="L35:T35" si="10">SUM(L32:L34)</f>
        <v>1802</v>
      </c>
      <c r="M35" s="8">
        <f t="shared" si="10"/>
        <v>1695</v>
      </c>
      <c r="N35" s="8">
        <f t="shared" si="10"/>
        <v>1497</v>
      </c>
      <c r="O35" s="8">
        <f t="shared" si="10"/>
        <v>1351</v>
      </c>
      <c r="P35" s="8">
        <f t="shared" si="10"/>
        <v>1118</v>
      </c>
      <c r="Q35" s="8">
        <f t="shared" si="10"/>
        <v>1802</v>
      </c>
      <c r="R35" s="8">
        <f t="shared" si="10"/>
        <v>1730</v>
      </c>
      <c r="S35" s="8">
        <f t="shared" si="10"/>
        <v>1547</v>
      </c>
      <c r="T35" s="8">
        <f t="shared" si="10"/>
        <v>1570</v>
      </c>
    </row>
    <row r="36" spans="2:20" x14ac:dyDescent="0.25">
      <c r="B36" s="11"/>
      <c r="C36" s="11"/>
      <c r="D36" s="11"/>
      <c r="E36" s="20"/>
      <c r="F36" s="20"/>
      <c r="G36" s="20"/>
      <c r="H36" s="20"/>
      <c r="I36" s="11"/>
      <c r="J36" s="11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2:20" x14ac:dyDescent="0.25">
      <c r="B37" s="11" t="s">
        <v>55</v>
      </c>
      <c r="C37" s="11"/>
      <c r="D37" s="11"/>
      <c r="E37" s="20"/>
      <c r="F37" s="20"/>
      <c r="G37" s="20"/>
      <c r="H37" s="20"/>
      <c r="I37" s="11"/>
      <c r="J37" s="11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2:20" ht="13.35" customHeight="1" x14ac:dyDescent="0.25">
      <c r="B38" s="5" t="s">
        <v>54</v>
      </c>
      <c r="E38" s="21">
        <v>0</v>
      </c>
      <c r="F38" s="21">
        <v>276</v>
      </c>
      <c r="G38" s="21">
        <v>342</v>
      </c>
      <c r="H38" s="21">
        <v>200</v>
      </c>
      <c r="I38" s="22"/>
      <c r="J38" s="22"/>
      <c r="K38" s="21">
        <v>67</v>
      </c>
      <c r="L38" s="21">
        <v>30</v>
      </c>
      <c r="M38" s="21">
        <v>0</v>
      </c>
      <c r="N38" s="21">
        <v>371</v>
      </c>
      <c r="O38" s="21">
        <v>333</v>
      </c>
      <c r="P38" s="21">
        <v>293</v>
      </c>
      <c r="Q38" s="21">
        <v>276</v>
      </c>
      <c r="R38" s="21">
        <v>445</v>
      </c>
      <c r="S38" s="21">
        <v>407</v>
      </c>
      <c r="T38" s="21">
        <v>373</v>
      </c>
    </row>
    <row r="39" spans="2:20" x14ac:dyDescent="0.25">
      <c r="B39" s="5" t="s">
        <v>56</v>
      </c>
      <c r="E39" s="21">
        <v>121</v>
      </c>
      <c r="F39" s="21">
        <v>147</v>
      </c>
      <c r="G39" s="21">
        <v>108</v>
      </c>
      <c r="H39" s="21">
        <v>120</v>
      </c>
      <c r="I39" s="22"/>
      <c r="J39" s="22"/>
      <c r="K39" s="21">
        <v>104</v>
      </c>
      <c r="L39" s="21">
        <v>115</v>
      </c>
      <c r="M39" s="21">
        <v>121</v>
      </c>
      <c r="N39" s="21">
        <v>133</v>
      </c>
      <c r="O39" s="21">
        <v>139</v>
      </c>
      <c r="P39" s="21">
        <v>145</v>
      </c>
      <c r="Q39" s="21">
        <v>147</v>
      </c>
      <c r="R39" s="21">
        <v>162</v>
      </c>
      <c r="S39" s="21">
        <v>152</v>
      </c>
      <c r="T39" s="21">
        <v>148</v>
      </c>
    </row>
    <row r="40" spans="2:20" x14ac:dyDescent="0.25">
      <c r="B40" s="5" t="s">
        <v>57</v>
      </c>
      <c r="E40" s="21">
        <v>0</v>
      </c>
      <c r="F40" s="21">
        <v>133</v>
      </c>
      <c r="G40" s="21">
        <v>78</v>
      </c>
      <c r="H40" s="21">
        <v>619</v>
      </c>
      <c r="I40" s="22"/>
      <c r="J40" s="22"/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137</v>
      </c>
      <c r="Q40" s="21">
        <v>133</v>
      </c>
      <c r="R40" s="21">
        <v>89</v>
      </c>
      <c r="S40" s="21">
        <v>81</v>
      </c>
      <c r="T40" s="21">
        <v>73</v>
      </c>
    </row>
    <row r="41" spans="2:20" x14ac:dyDescent="0.25">
      <c r="B41" s="7" t="s">
        <v>58</v>
      </c>
      <c r="C41" s="7"/>
      <c r="D41" s="7"/>
      <c r="E41" s="8">
        <f>SUM(E38:E40)</f>
        <v>121</v>
      </c>
      <c r="F41" s="8">
        <f>SUM(F38:F40)</f>
        <v>556</v>
      </c>
      <c r="G41" s="8">
        <f>SUM(G38:G40)</f>
        <v>528</v>
      </c>
      <c r="H41" s="8">
        <f>SUM(H38:H40)</f>
        <v>939</v>
      </c>
      <c r="I41" s="7"/>
      <c r="J41" s="7"/>
      <c r="K41" s="8">
        <f t="shared" ref="K41" si="11">SUM(K38:K40)</f>
        <v>171</v>
      </c>
      <c r="L41" s="8">
        <f t="shared" ref="L41:T41" si="12">SUM(L38:L40)</f>
        <v>145</v>
      </c>
      <c r="M41" s="8">
        <f t="shared" si="12"/>
        <v>121</v>
      </c>
      <c r="N41" s="8">
        <f t="shared" si="12"/>
        <v>504</v>
      </c>
      <c r="O41" s="8">
        <f t="shared" si="12"/>
        <v>472</v>
      </c>
      <c r="P41" s="8">
        <f t="shared" si="12"/>
        <v>575</v>
      </c>
      <c r="Q41" s="8">
        <f t="shared" si="12"/>
        <v>556</v>
      </c>
      <c r="R41" s="8">
        <f t="shared" si="12"/>
        <v>696</v>
      </c>
      <c r="S41" s="8">
        <f t="shared" si="12"/>
        <v>640</v>
      </c>
      <c r="T41" s="8">
        <f t="shared" si="12"/>
        <v>594</v>
      </c>
    </row>
    <row r="43" spans="2:20" x14ac:dyDescent="0.25">
      <c r="B43" s="11" t="s">
        <v>59</v>
      </c>
      <c r="C43" s="11"/>
      <c r="D43" s="11"/>
      <c r="E43" s="20"/>
      <c r="F43" s="20"/>
      <c r="G43" s="20"/>
      <c r="H43" s="20"/>
      <c r="I43" s="11"/>
      <c r="J43" s="11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2:20" ht="13.35" customHeight="1" x14ac:dyDescent="0.25">
      <c r="B44" s="5" t="s">
        <v>60</v>
      </c>
      <c r="E44" s="21">
        <v>76</v>
      </c>
      <c r="F44" s="21">
        <v>77</v>
      </c>
      <c r="G44" s="21">
        <v>71</v>
      </c>
      <c r="H44" s="21">
        <v>78</v>
      </c>
      <c r="I44" s="22"/>
      <c r="J44" s="22"/>
      <c r="K44" s="21">
        <v>64</v>
      </c>
      <c r="L44" s="21">
        <v>73</v>
      </c>
      <c r="M44" s="21">
        <v>76</v>
      </c>
      <c r="N44" s="21">
        <v>83</v>
      </c>
      <c r="O44" s="21">
        <v>85</v>
      </c>
      <c r="P44" s="21">
        <v>81</v>
      </c>
      <c r="Q44" s="21">
        <v>77</v>
      </c>
      <c r="R44" s="21">
        <v>75</v>
      </c>
      <c r="S44" s="21">
        <v>59</v>
      </c>
      <c r="T44" s="21">
        <v>59</v>
      </c>
    </row>
    <row r="45" spans="2:20" x14ac:dyDescent="0.25">
      <c r="B45" s="5" t="s">
        <v>66</v>
      </c>
      <c r="E45" s="21">
        <v>1189</v>
      </c>
      <c r="F45" s="21">
        <v>928</v>
      </c>
      <c r="G45" s="21">
        <v>1199</v>
      </c>
      <c r="H45" s="21">
        <v>1231</v>
      </c>
      <c r="I45" s="22"/>
      <c r="J45" s="22"/>
      <c r="K45" s="21">
        <v>1426</v>
      </c>
      <c r="L45" s="21">
        <v>1280</v>
      </c>
      <c r="M45" s="21">
        <v>1189</v>
      </c>
      <c r="N45" s="21">
        <v>1140</v>
      </c>
      <c r="O45" s="21">
        <v>1231</v>
      </c>
      <c r="P45" s="21">
        <v>1021</v>
      </c>
      <c r="Q45" s="21">
        <v>928</v>
      </c>
      <c r="R45" s="21">
        <v>1056</v>
      </c>
      <c r="S45" s="21">
        <v>1082</v>
      </c>
      <c r="T45" s="21">
        <v>1156</v>
      </c>
    </row>
    <row r="46" spans="2:20" x14ac:dyDescent="0.25">
      <c r="B46" s="5" t="s">
        <v>67</v>
      </c>
      <c r="E46" s="21">
        <v>1866</v>
      </c>
      <c r="F46" s="21">
        <v>2055</v>
      </c>
      <c r="G46" s="21">
        <v>1880</v>
      </c>
      <c r="H46" s="21">
        <v>1078</v>
      </c>
      <c r="I46" s="22"/>
      <c r="J46" s="22"/>
      <c r="K46" s="21">
        <v>1816</v>
      </c>
      <c r="L46" s="21">
        <v>1869</v>
      </c>
      <c r="M46" s="21">
        <v>1866</v>
      </c>
      <c r="N46" s="21">
        <v>1438</v>
      </c>
      <c r="O46" s="21">
        <v>1550</v>
      </c>
      <c r="P46" s="21">
        <v>1667</v>
      </c>
      <c r="Q46" s="21">
        <v>2055</v>
      </c>
      <c r="R46" s="21">
        <v>1326</v>
      </c>
      <c r="S46" s="21">
        <v>1304</v>
      </c>
      <c r="T46" s="21">
        <v>1369</v>
      </c>
    </row>
    <row r="47" spans="2:20" x14ac:dyDescent="0.25">
      <c r="B47" s="5" t="s">
        <v>68</v>
      </c>
      <c r="E47" s="21">
        <v>605</v>
      </c>
      <c r="F47" s="21">
        <v>544</v>
      </c>
      <c r="G47" s="21">
        <v>485</v>
      </c>
      <c r="H47" s="21">
        <v>371</v>
      </c>
      <c r="I47" s="22"/>
      <c r="J47" s="22"/>
      <c r="K47" s="21">
        <v>678</v>
      </c>
      <c r="L47" s="21">
        <v>649</v>
      </c>
      <c r="M47" s="21">
        <v>605</v>
      </c>
      <c r="N47" s="21">
        <v>598</v>
      </c>
      <c r="O47" s="21">
        <v>579</v>
      </c>
      <c r="P47" s="21">
        <v>564</v>
      </c>
      <c r="Q47" s="21">
        <v>544</v>
      </c>
      <c r="R47" s="21">
        <v>540</v>
      </c>
      <c r="S47" s="21">
        <v>530</v>
      </c>
      <c r="T47" s="21">
        <v>509</v>
      </c>
    </row>
    <row r="48" spans="2:20" x14ac:dyDescent="0.25">
      <c r="B48" s="5" t="s">
        <v>69</v>
      </c>
      <c r="E48" s="21">
        <v>412</v>
      </c>
      <c r="F48" s="21">
        <v>70</v>
      </c>
      <c r="G48" s="21">
        <v>23</v>
      </c>
      <c r="H48" s="21">
        <v>20</v>
      </c>
      <c r="I48" s="22"/>
      <c r="J48" s="22"/>
      <c r="K48" s="21">
        <v>36</v>
      </c>
      <c r="L48" s="21">
        <v>413</v>
      </c>
      <c r="M48" s="21">
        <v>412</v>
      </c>
      <c r="N48" s="21">
        <v>63</v>
      </c>
      <c r="O48" s="21">
        <v>65</v>
      </c>
      <c r="P48" s="21">
        <v>66</v>
      </c>
      <c r="Q48" s="21">
        <v>70</v>
      </c>
      <c r="R48" s="21">
        <v>3</v>
      </c>
      <c r="S48" s="21">
        <v>0</v>
      </c>
      <c r="T48" s="21">
        <v>3</v>
      </c>
    </row>
    <row r="49" spans="2:24" x14ac:dyDescent="0.25">
      <c r="B49" s="5" t="s">
        <v>70</v>
      </c>
      <c r="E49" s="21">
        <v>0</v>
      </c>
      <c r="F49" s="21">
        <v>0</v>
      </c>
      <c r="G49" s="21">
        <v>4</v>
      </c>
      <c r="H49" s="21">
        <v>0</v>
      </c>
      <c r="I49" s="22"/>
      <c r="J49" s="22"/>
      <c r="K49" s="21">
        <v>6</v>
      </c>
      <c r="L49" s="21">
        <v>9</v>
      </c>
      <c r="M49" s="21">
        <v>0</v>
      </c>
      <c r="N49" s="21">
        <v>2</v>
      </c>
      <c r="O49" s="21">
        <v>2</v>
      </c>
      <c r="P49" s="21">
        <v>8</v>
      </c>
      <c r="Q49" s="21">
        <v>0</v>
      </c>
      <c r="R49" s="21">
        <v>1</v>
      </c>
      <c r="S49" s="21">
        <v>3</v>
      </c>
      <c r="T49" s="21">
        <v>1</v>
      </c>
    </row>
    <row r="50" spans="2:24" x14ac:dyDescent="0.25">
      <c r="B50" s="5" t="s">
        <v>71</v>
      </c>
      <c r="E50" s="21">
        <v>984</v>
      </c>
      <c r="F50" s="21">
        <v>738</v>
      </c>
      <c r="G50" s="21">
        <v>617</v>
      </c>
      <c r="H50" s="21">
        <v>671</v>
      </c>
      <c r="I50" s="22"/>
      <c r="J50" s="22"/>
      <c r="K50" s="21">
        <v>802</v>
      </c>
      <c r="L50" s="21">
        <v>920</v>
      </c>
      <c r="M50" s="21">
        <v>985</v>
      </c>
      <c r="N50" s="21">
        <v>929</v>
      </c>
      <c r="O50" s="21">
        <v>769</v>
      </c>
      <c r="P50" s="21">
        <v>821</v>
      </c>
      <c r="Q50" s="21">
        <v>738</v>
      </c>
      <c r="R50" s="21">
        <v>681</v>
      </c>
      <c r="S50" s="21">
        <v>653</v>
      </c>
      <c r="T50" s="21">
        <v>999</v>
      </c>
    </row>
    <row r="51" spans="2:24" x14ac:dyDescent="0.25">
      <c r="B51" s="7" t="s">
        <v>61</v>
      </c>
      <c r="C51" s="7"/>
      <c r="D51" s="7"/>
      <c r="E51" s="8">
        <f>SUM(E44:E50)</f>
        <v>5132</v>
      </c>
      <c r="F51" s="8">
        <f>SUM(F44:F50)</f>
        <v>4412</v>
      </c>
      <c r="G51" s="8">
        <f t="shared" ref="G51:H51" si="13">SUM(G44:G50)</f>
        <v>4279</v>
      </c>
      <c r="H51" s="8">
        <f t="shared" si="13"/>
        <v>3449</v>
      </c>
      <c r="I51" s="7"/>
      <c r="J51" s="7"/>
      <c r="K51" s="8">
        <f t="shared" ref="K51" si="14">SUM(K44:K50)</f>
        <v>4828</v>
      </c>
      <c r="L51" s="8">
        <f t="shared" ref="L51:S51" si="15">SUM(L44:L50)</f>
        <v>5213</v>
      </c>
      <c r="M51" s="8">
        <f t="shared" si="15"/>
        <v>5133</v>
      </c>
      <c r="N51" s="8">
        <f t="shared" si="15"/>
        <v>4253</v>
      </c>
      <c r="O51" s="8">
        <f t="shared" si="15"/>
        <v>4281</v>
      </c>
      <c r="P51" s="8">
        <f t="shared" si="15"/>
        <v>4228</v>
      </c>
      <c r="Q51" s="8">
        <f t="shared" si="15"/>
        <v>4412</v>
      </c>
      <c r="R51" s="8">
        <f t="shared" si="15"/>
        <v>3682</v>
      </c>
      <c r="S51" s="8">
        <f t="shared" si="15"/>
        <v>3631</v>
      </c>
      <c r="T51" s="8">
        <f>SUM(T44:T50)</f>
        <v>4096</v>
      </c>
    </row>
    <row r="52" spans="2:24" x14ac:dyDescent="0.25">
      <c r="B52" s="7"/>
      <c r="C52" s="7"/>
      <c r="D52" s="7"/>
      <c r="E52" s="8"/>
      <c r="F52" s="8"/>
      <c r="G52" s="8"/>
      <c r="H52" s="8"/>
      <c r="I52" s="7"/>
      <c r="J52" s="7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2:24" ht="18" customHeight="1" x14ac:dyDescent="0.25">
      <c r="B53" s="7" t="s">
        <v>62</v>
      </c>
      <c r="C53" s="7"/>
      <c r="D53" s="7"/>
      <c r="E53" s="8">
        <f>+E35+E41+E51</f>
        <v>6949</v>
      </c>
      <c r="F53" s="8">
        <f t="shared" ref="F53:T53" si="16">+F35+F41+F51</f>
        <v>6770</v>
      </c>
      <c r="G53" s="8">
        <f t="shared" si="16"/>
        <v>6583</v>
      </c>
      <c r="H53" s="8">
        <f t="shared" si="16"/>
        <v>5181</v>
      </c>
      <c r="I53" s="8"/>
      <c r="J53" s="8"/>
      <c r="K53" s="8">
        <f t="shared" ref="K53" si="17">+K35+K41+K51</f>
        <v>6422</v>
      </c>
      <c r="L53" s="8">
        <f t="shared" si="16"/>
        <v>7160</v>
      </c>
      <c r="M53" s="8">
        <f t="shared" si="16"/>
        <v>6949</v>
      </c>
      <c r="N53" s="8">
        <f t="shared" si="16"/>
        <v>6254</v>
      </c>
      <c r="O53" s="8">
        <f t="shared" si="16"/>
        <v>6104</v>
      </c>
      <c r="P53" s="8">
        <f t="shared" si="16"/>
        <v>5921</v>
      </c>
      <c r="Q53" s="8">
        <f t="shared" si="16"/>
        <v>6770</v>
      </c>
      <c r="R53" s="8">
        <f t="shared" si="16"/>
        <v>6108</v>
      </c>
      <c r="S53" s="8">
        <f t="shared" si="16"/>
        <v>5818</v>
      </c>
      <c r="T53" s="8">
        <f t="shared" si="16"/>
        <v>6260</v>
      </c>
      <c r="X53" s="19"/>
    </row>
    <row r="55" spans="2:24" ht="12.6" customHeight="1" x14ac:dyDescent="0.25"/>
    <row r="56" spans="2:24" x14ac:dyDescent="0.25">
      <c r="B56" s="35" t="s">
        <v>149</v>
      </c>
    </row>
    <row r="57" spans="2:24" outlineLevel="1" x14ac:dyDescent="0.25">
      <c r="B57" s="3" t="s">
        <v>143</v>
      </c>
      <c r="E57" s="27">
        <f>+E35/E26</f>
        <v>0.24406389408547993</v>
      </c>
      <c r="F57" s="27">
        <f>+F35/F26</f>
        <v>0.26617429837518464</v>
      </c>
      <c r="G57" s="27">
        <f>+G35/G26</f>
        <v>0.26978581193984508</v>
      </c>
      <c r="H57" s="27">
        <f>+H35/H26</f>
        <v>0.15305925497008299</v>
      </c>
      <c r="K57" s="27">
        <f t="shared" ref="K57" si="18">+K35/K26</f>
        <v>0.22158206166303332</v>
      </c>
      <c r="L57" s="27">
        <f t="shared" ref="L57:T57" si="19">+L35/L26</f>
        <v>0.25167597765363131</v>
      </c>
      <c r="M57" s="27">
        <f t="shared" si="19"/>
        <v>0.24391998848755217</v>
      </c>
      <c r="N57" s="27">
        <f t="shared" si="19"/>
        <v>0.23936680524464343</v>
      </c>
      <c r="O57" s="27">
        <f t="shared" si="19"/>
        <v>0.2213302752293578</v>
      </c>
      <c r="P57" s="27">
        <f t="shared" si="19"/>
        <v>0.18881945617294377</v>
      </c>
      <c r="Q57" s="27">
        <f t="shared" si="19"/>
        <v>0.26617429837518464</v>
      </c>
      <c r="R57" s="27">
        <f t="shared" si="19"/>
        <v>0.28323510150622133</v>
      </c>
      <c r="S57" s="27">
        <f t="shared" si="19"/>
        <v>0.2658989343416982</v>
      </c>
      <c r="T57" s="27">
        <f t="shared" si="19"/>
        <v>0.25079872204472842</v>
      </c>
      <c r="U57" s="27"/>
    </row>
    <row r="58" spans="2:24" outlineLevel="1" x14ac:dyDescent="0.25">
      <c r="B58" s="3" t="s">
        <v>146</v>
      </c>
      <c r="E58" s="27">
        <v>0.34599999999999997</v>
      </c>
      <c r="F58" s="27">
        <v>0.28599999999999998</v>
      </c>
      <c r="G58" s="27">
        <v>0.34</v>
      </c>
      <c r="H58" s="27"/>
      <c r="K58" s="27">
        <v>0.35899999999999999</v>
      </c>
      <c r="L58" s="27">
        <v>0.34399999999999997</v>
      </c>
      <c r="M58" s="27"/>
      <c r="Q58" s="27"/>
    </row>
    <row r="59" spans="2:24" outlineLevel="1" x14ac:dyDescent="0.25">
      <c r="E59" s="27"/>
      <c r="F59" s="27"/>
      <c r="G59" s="27"/>
      <c r="H59" s="27"/>
    </row>
    <row r="60" spans="2:24" outlineLevel="1" x14ac:dyDescent="0.25">
      <c r="B60" s="5" t="s">
        <v>121</v>
      </c>
      <c r="C60" s="11"/>
      <c r="D60" s="11"/>
      <c r="E60" s="21">
        <v>-3454</v>
      </c>
      <c r="F60" s="6">
        <v>-3055</v>
      </c>
      <c r="G60" s="6">
        <v>-2609</v>
      </c>
      <c r="H60" s="6">
        <v>-1396</v>
      </c>
      <c r="I60" s="20"/>
      <c r="J60" s="20"/>
      <c r="K60" s="6">
        <v>-3277</v>
      </c>
      <c r="L60" s="6">
        <v>-3398</v>
      </c>
      <c r="M60" s="6">
        <v>-3454</v>
      </c>
      <c r="N60" s="6">
        <v>-2750</v>
      </c>
      <c r="O60" s="6">
        <v>-2726</v>
      </c>
      <c r="P60" s="6">
        <v>-2679</v>
      </c>
      <c r="Q60" s="6">
        <v>-3055</v>
      </c>
      <c r="R60" s="6">
        <v>-2282</v>
      </c>
      <c r="S60" s="6">
        <v>-2051</v>
      </c>
      <c r="T60" s="6">
        <v>-2390</v>
      </c>
    </row>
    <row r="61" spans="2:24" outlineLevel="1" x14ac:dyDescent="0.25">
      <c r="B61" s="35"/>
    </row>
    <row r="62" spans="2:24" outlineLevel="1" x14ac:dyDescent="0.25">
      <c r="B62" s="3" t="s">
        <v>147</v>
      </c>
      <c r="E62" s="6">
        <v>4331</v>
      </c>
      <c r="F62" s="6">
        <v>4125</v>
      </c>
      <c r="G62" s="6">
        <v>3618</v>
      </c>
      <c r="H62" s="6">
        <v>1780</v>
      </c>
      <c r="K62" s="6">
        <v>3600</v>
      </c>
      <c r="L62" s="6">
        <v>4441</v>
      </c>
      <c r="M62" s="6">
        <v>4331</v>
      </c>
      <c r="N62" s="6">
        <v>3470</v>
      </c>
      <c r="O62" s="6">
        <v>3262</v>
      </c>
      <c r="P62" s="6">
        <v>3086</v>
      </c>
      <c r="Q62" s="6">
        <v>4125</v>
      </c>
      <c r="R62" s="6">
        <v>3330</v>
      </c>
      <c r="S62" s="6">
        <v>2880</v>
      </c>
      <c r="T62" s="6">
        <v>3198</v>
      </c>
    </row>
    <row r="63" spans="2:24" outlineLevel="1" x14ac:dyDescent="0.25">
      <c r="B63" s="3" t="s">
        <v>148</v>
      </c>
      <c r="E63" s="6">
        <v>-197</v>
      </c>
      <c r="F63" s="6">
        <v>-357</v>
      </c>
      <c r="G63" s="21">
        <v>-261</v>
      </c>
      <c r="H63" s="21">
        <v>-817</v>
      </c>
      <c r="K63" s="21">
        <v>-174</v>
      </c>
      <c r="L63" s="6">
        <v>-197</v>
      </c>
      <c r="M63" s="6">
        <v>-197</v>
      </c>
      <c r="N63" s="6">
        <v>-218</v>
      </c>
      <c r="O63" s="6">
        <v>-226</v>
      </c>
      <c r="P63" s="6">
        <v>-371</v>
      </c>
      <c r="Q63" s="6">
        <v>-357</v>
      </c>
      <c r="R63" s="6">
        <v>-327</v>
      </c>
      <c r="S63" s="6">
        <v>-295</v>
      </c>
      <c r="T63" s="6">
        <v>-281</v>
      </c>
    </row>
    <row r="64" spans="2:24" outlineLevel="1" x14ac:dyDescent="0.25">
      <c r="B64" s="38" t="s">
        <v>122</v>
      </c>
      <c r="C64" s="38"/>
      <c r="D64" s="38"/>
      <c r="E64" s="39">
        <f>+E62+E63</f>
        <v>4134</v>
      </c>
      <c r="F64" s="39">
        <f t="shared" ref="F64:H64" si="20">+F62+F63</f>
        <v>3768</v>
      </c>
      <c r="G64" s="41">
        <f t="shared" si="20"/>
        <v>3357</v>
      </c>
      <c r="H64" s="41">
        <f t="shared" si="20"/>
        <v>963</v>
      </c>
      <c r="I64" s="39"/>
      <c r="J64" s="39"/>
      <c r="K64" s="39">
        <f>+K62+K63</f>
        <v>3426</v>
      </c>
      <c r="L64" s="39">
        <f>+L62+L63</f>
        <v>4244</v>
      </c>
      <c r="M64" s="39">
        <f t="shared" ref="M64:T64" si="21">+M62+M63</f>
        <v>4134</v>
      </c>
      <c r="N64" s="39">
        <f t="shared" si="21"/>
        <v>3252</v>
      </c>
      <c r="O64" s="39">
        <f t="shared" si="21"/>
        <v>3036</v>
      </c>
      <c r="P64" s="39">
        <f t="shared" si="21"/>
        <v>2715</v>
      </c>
      <c r="Q64" s="39">
        <f t="shared" si="21"/>
        <v>3768</v>
      </c>
      <c r="R64" s="39">
        <f t="shared" si="21"/>
        <v>3003</v>
      </c>
      <c r="S64" s="39">
        <f t="shared" si="21"/>
        <v>2585</v>
      </c>
      <c r="T64" s="39">
        <f t="shared" si="21"/>
        <v>2917</v>
      </c>
    </row>
    <row r="65" spans="2:20" x14ac:dyDescent="0.25">
      <c r="B65" s="11"/>
      <c r="C65" s="11"/>
      <c r="D65" s="11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</sheetData>
  <mergeCells count="2">
    <mergeCell ref="C1:H1"/>
    <mergeCell ref="J1:T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37949-C97D-4F3B-A88B-BE0EEF8B449A}">
  <sheetPr>
    <pageSetUpPr fitToPage="1"/>
  </sheetPr>
  <dimension ref="B1:AG39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45" sqref="P45"/>
    </sheetView>
  </sheetViews>
  <sheetFormatPr baseColWidth="10" defaultColWidth="11.5546875" defaultRowHeight="13.2" x14ac:dyDescent="0.25"/>
  <cols>
    <col min="1" max="1" width="1.5546875" style="3" customWidth="1"/>
    <col min="2" max="2" width="46.33203125" style="3" customWidth="1"/>
    <col min="3" max="3" width="2.5546875" style="3" customWidth="1"/>
    <col min="4" max="8" width="7.6640625" style="3" customWidth="1"/>
    <col min="9" max="10" width="4.6640625" style="3" customWidth="1"/>
    <col min="11" max="20" width="7.6640625" style="3" customWidth="1"/>
    <col min="21" max="22" width="4.6640625" style="3" customWidth="1"/>
    <col min="23" max="32" width="7.6640625" style="3" customWidth="1"/>
    <col min="33" max="33" width="2" style="3" customWidth="1"/>
    <col min="34" max="16384" width="11.5546875" style="3"/>
  </cols>
  <sheetData>
    <row r="1" spans="2:33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  <c r="V1" s="52" t="s">
        <v>23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14"/>
    </row>
    <row r="2" spans="2:33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s="4" customFormat="1" ht="18" customHeight="1" x14ac:dyDescent="0.3">
      <c r="B3" s="1" t="s">
        <v>134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tr">
        <f>+W3</f>
        <v>Q226</v>
      </c>
      <c r="L3" s="16" t="str">
        <f>+X3</f>
        <v>Q126</v>
      </c>
      <c r="M3" s="16" t="str">
        <f t="shared" ref="M3:S3" si="1">+Y3</f>
        <v>Q425</v>
      </c>
      <c r="N3" s="16" t="str">
        <f t="shared" si="1"/>
        <v>Q325</v>
      </c>
      <c r="O3" s="16" t="str">
        <f t="shared" si="1"/>
        <v>Q225</v>
      </c>
      <c r="P3" s="16" t="str">
        <f t="shared" si="1"/>
        <v>Q125</v>
      </c>
      <c r="Q3" s="16" t="str">
        <f t="shared" si="1"/>
        <v>Q424</v>
      </c>
      <c r="R3" s="16" t="str">
        <f t="shared" si="1"/>
        <v>Q324</v>
      </c>
      <c r="S3" s="16" t="str">
        <f t="shared" si="1"/>
        <v>Q224</v>
      </c>
      <c r="T3" s="16" t="str">
        <f>+AF3</f>
        <v>Q124</v>
      </c>
      <c r="U3" s="15"/>
      <c r="V3" s="15"/>
      <c r="W3" s="16" t="s">
        <v>160</v>
      </c>
      <c r="X3" s="16" t="s">
        <v>28</v>
      </c>
      <c r="Y3" s="16" t="s">
        <v>0</v>
      </c>
      <c r="Z3" s="16" t="s">
        <v>2</v>
      </c>
      <c r="AA3" s="16" t="s">
        <v>3</v>
      </c>
      <c r="AB3" s="16" t="s">
        <v>4</v>
      </c>
      <c r="AC3" s="16" t="s">
        <v>5</v>
      </c>
      <c r="AD3" s="16" t="s">
        <v>1</v>
      </c>
      <c r="AE3" s="16" t="s">
        <v>6</v>
      </c>
      <c r="AF3" s="16" t="s">
        <v>7</v>
      </c>
      <c r="AG3" s="2"/>
    </row>
    <row r="4" spans="2:33" x14ac:dyDescent="0.25">
      <c r="B4" s="33" t="s">
        <v>21</v>
      </c>
    </row>
    <row r="5" spans="2:33" x14ac:dyDescent="0.25">
      <c r="B5" s="5"/>
      <c r="AF5" s="6"/>
    </row>
    <row r="6" spans="2:33" x14ac:dyDescent="0.25">
      <c r="B6" s="11" t="s">
        <v>72</v>
      </c>
      <c r="AF6" s="6"/>
    </row>
    <row r="7" spans="2:33" ht="18" customHeight="1" x14ac:dyDescent="0.25">
      <c r="B7" s="5" t="s">
        <v>24</v>
      </c>
      <c r="E7" s="6">
        <v>576</v>
      </c>
      <c r="F7" s="6">
        <v>566</v>
      </c>
      <c r="G7" s="6">
        <v>635</v>
      </c>
      <c r="H7" s="6">
        <v>272</v>
      </c>
      <c r="K7" s="6">
        <v>300</v>
      </c>
      <c r="L7" s="6">
        <v>144</v>
      </c>
      <c r="M7" s="6">
        <v>576</v>
      </c>
      <c r="N7" s="6">
        <v>390</v>
      </c>
      <c r="O7" s="6">
        <v>231</v>
      </c>
      <c r="P7" s="6">
        <v>103</v>
      </c>
      <c r="Q7" s="6">
        <v>566</v>
      </c>
      <c r="R7" s="6">
        <v>433</v>
      </c>
      <c r="S7" s="6">
        <v>280</v>
      </c>
      <c r="T7" s="6">
        <v>129</v>
      </c>
      <c r="W7" s="6">
        <v>156</v>
      </c>
      <c r="X7" s="6">
        <v>144</v>
      </c>
      <c r="Y7" s="6">
        <v>186</v>
      </c>
      <c r="Z7" s="6">
        <v>159</v>
      </c>
      <c r="AA7" s="6">
        <v>128</v>
      </c>
      <c r="AB7" s="6">
        <v>103</v>
      </c>
      <c r="AC7" s="6">
        <v>133</v>
      </c>
      <c r="AD7" s="6">
        <v>153</v>
      </c>
      <c r="AE7" s="6">
        <v>151</v>
      </c>
      <c r="AF7" s="6">
        <v>129</v>
      </c>
    </row>
    <row r="8" spans="2:33" x14ac:dyDescent="0.25">
      <c r="B8" s="5" t="s">
        <v>15</v>
      </c>
      <c r="E8" s="6">
        <v>107</v>
      </c>
      <c r="F8" s="6">
        <v>96</v>
      </c>
      <c r="G8" s="6">
        <v>127</v>
      </c>
      <c r="H8" s="6">
        <v>129</v>
      </c>
      <c r="K8" s="6">
        <v>50</v>
      </c>
      <c r="L8" s="6">
        <v>26</v>
      </c>
      <c r="M8" s="6">
        <v>107</v>
      </c>
      <c r="N8" s="6">
        <v>80</v>
      </c>
      <c r="O8" s="6">
        <v>52</v>
      </c>
      <c r="P8" s="6">
        <v>25</v>
      </c>
      <c r="Q8" s="6">
        <v>96</v>
      </c>
      <c r="R8" s="6">
        <v>71</v>
      </c>
      <c r="S8" s="6">
        <v>49</v>
      </c>
      <c r="T8" s="6">
        <v>28</v>
      </c>
      <c r="W8" s="6">
        <v>24</v>
      </c>
      <c r="X8" s="6">
        <v>26</v>
      </c>
      <c r="Y8" s="6">
        <v>27</v>
      </c>
      <c r="Z8" s="6">
        <v>28</v>
      </c>
      <c r="AA8" s="6">
        <v>27</v>
      </c>
      <c r="AB8" s="6">
        <v>25</v>
      </c>
      <c r="AC8" s="6">
        <v>25</v>
      </c>
      <c r="AD8" s="6">
        <v>22</v>
      </c>
      <c r="AE8" s="6">
        <v>21</v>
      </c>
      <c r="AF8" s="6">
        <v>28</v>
      </c>
    </row>
    <row r="9" spans="2:33" x14ac:dyDescent="0.25">
      <c r="B9" s="5" t="s">
        <v>73</v>
      </c>
      <c r="E9" s="6">
        <v>-83</v>
      </c>
      <c r="F9" s="6">
        <v>-168</v>
      </c>
      <c r="G9" s="6">
        <v>-12</v>
      </c>
      <c r="H9" s="6">
        <v>-6</v>
      </c>
      <c r="K9" s="6">
        <v>-388</v>
      </c>
      <c r="L9" s="6">
        <v>-5</v>
      </c>
      <c r="M9" s="6">
        <v>-83</v>
      </c>
      <c r="N9" s="6">
        <v>-17</v>
      </c>
      <c r="O9" s="6">
        <v>-13</v>
      </c>
      <c r="P9" s="6">
        <v>-8</v>
      </c>
      <c r="Q9" s="6">
        <v>-167</v>
      </c>
      <c r="R9" s="6">
        <v>-32</v>
      </c>
      <c r="S9" s="6">
        <v>-35</v>
      </c>
      <c r="T9" s="6">
        <v>-22</v>
      </c>
      <c r="W9" s="6">
        <v>-383</v>
      </c>
      <c r="X9" s="6">
        <v>-5</v>
      </c>
      <c r="Y9" s="21">
        <v>-66</v>
      </c>
      <c r="Z9" s="6">
        <v>-4</v>
      </c>
      <c r="AA9" s="6">
        <v>-5</v>
      </c>
      <c r="AB9" s="6">
        <v>-8</v>
      </c>
      <c r="AC9" s="6">
        <v>-135</v>
      </c>
      <c r="AD9" s="6">
        <v>3</v>
      </c>
      <c r="AE9" s="6">
        <v>-13</v>
      </c>
      <c r="AF9" s="6">
        <v>-22</v>
      </c>
    </row>
    <row r="10" spans="2:33" x14ac:dyDescent="0.25">
      <c r="B10" s="5" t="s">
        <v>75</v>
      </c>
      <c r="E10" s="6">
        <v>406</v>
      </c>
      <c r="F10" s="6">
        <v>425</v>
      </c>
      <c r="G10" s="6">
        <v>1313</v>
      </c>
      <c r="H10" s="6">
        <v>625</v>
      </c>
      <c r="K10" s="6">
        <v>-167</v>
      </c>
      <c r="L10" s="6">
        <v>-48</v>
      </c>
      <c r="M10" s="6">
        <v>406</v>
      </c>
      <c r="N10" s="6">
        <v>-303</v>
      </c>
      <c r="O10" s="6">
        <v>-326</v>
      </c>
      <c r="P10" s="6">
        <v>-380</v>
      </c>
      <c r="Q10" s="6">
        <v>425</v>
      </c>
      <c r="R10" s="6">
        <v>-343</v>
      </c>
      <c r="S10" s="6">
        <v>-570</v>
      </c>
      <c r="T10" s="6">
        <v>-587</v>
      </c>
      <c r="W10" s="6">
        <v>-119</v>
      </c>
      <c r="X10" s="6">
        <v>-48</v>
      </c>
      <c r="Y10" s="6">
        <v>709</v>
      </c>
      <c r="Z10" s="6">
        <v>23</v>
      </c>
      <c r="AA10" s="6">
        <v>54</v>
      </c>
      <c r="AB10" s="6">
        <v>-380</v>
      </c>
      <c r="AC10" s="6">
        <v>768</v>
      </c>
      <c r="AD10" s="6">
        <v>227</v>
      </c>
      <c r="AE10" s="6">
        <v>17</v>
      </c>
      <c r="AF10" s="6">
        <v>-587</v>
      </c>
    </row>
    <row r="11" spans="2:33" x14ac:dyDescent="0.25">
      <c r="B11" s="22" t="s">
        <v>133</v>
      </c>
      <c r="E11" s="6">
        <v>9</v>
      </c>
      <c r="F11" s="6">
        <v>0</v>
      </c>
      <c r="G11" s="6">
        <v>0</v>
      </c>
      <c r="H11" s="6">
        <v>0</v>
      </c>
      <c r="K11" s="6">
        <v>10</v>
      </c>
      <c r="L11" s="6">
        <v>4</v>
      </c>
      <c r="M11" s="6">
        <v>9</v>
      </c>
      <c r="N11" s="6">
        <v>6</v>
      </c>
      <c r="O11" s="6">
        <v>2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W11" s="6">
        <v>6</v>
      </c>
      <c r="X11" s="6">
        <v>4</v>
      </c>
      <c r="Y11" s="6">
        <v>3</v>
      </c>
      <c r="Z11" s="6">
        <v>4</v>
      </c>
      <c r="AA11" s="6">
        <v>2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2:33" x14ac:dyDescent="0.25">
      <c r="B12" s="7" t="s">
        <v>74</v>
      </c>
      <c r="C12" s="7"/>
      <c r="D12" s="7"/>
      <c r="E12" s="8">
        <f>SUM(E7:E9)+E10+E11</f>
        <v>1015</v>
      </c>
      <c r="F12" s="8">
        <f>SUM(F7:F9)+F10+F11</f>
        <v>919</v>
      </c>
      <c r="G12" s="8">
        <f>SUM(G7:G9)+G10+G11</f>
        <v>2063</v>
      </c>
      <c r="H12" s="8">
        <f>SUM(H7:H9)+H10+H11</f>
        <v>1020</v>
      </c>
      <c r="I12" s="7"/>
      <c r="J12" s="7"/>
      <c r="K12" s="8">
        <f>SUM(K7:K9)+K10+K11</f>
        <v>-195</v>
      </c>
      <c r="L12" s="8">
        <f>SUM(L7:L9)+L10+L11</f>
        <v>121</v>
      </c>
      <c r="M12" s="8">
        <f>+N12+Y12</f>
        <v>1015</v>
      </c>
      <c r="N12" s="8">
        <f>+O12+Z12</f>
        <v>156</v>
      </c>
      <c r="O12" s="8">
        <f>+P12+AA12</f>
        <v>-54</v>
      </c>
      <c r="P12" s="8">
        <f t="shared" ref="P12:P32" si="2">+AB12</f>
        <v>-260</v>
      </c>
      <c r="Q12" s="8">
        <f>+R12+AC12</f>
        <v>920</v>
      </c>
      <c r="R12" s="8">
        <f>+S12+AD12</f>
        <v>129</v>
      </c>
      <c r="S12" s="8">
        <f>+T12+AE12</f>
        <v>-276</v>
      </c>
      <c r="T12" s="8">
        <f t="shared" ref="T12:T32" si="3">+AF12</f>
        <v>-452</v>
      </c>
      <c r="U12" s="7"/>
      <c r="V12" s="7"/>
      <c r="W12" s="8">
        <f t="shared" ref="W12" si="4">SUM(W7:W9)+W10+W11</f>
        <v>-316</v>
      </c>
      <c r="X12" s="8">
        <f t="shared" ref="X12:AF12" si="5">SUM(X7:X9)+X10+X11</f>
        <v>121</v>
      </c>
      <c r="Y12" s="8">
        <f t="shared" si="5"/>
        <v>859</v>
      </c>
      <c r="Z12" s="8">
        <f t="shared" si="5"/>
        <v>210</v>
      </c>
      <c r="AA12" s="8">
        <f t="shared" si="5"/>
        <v>206</v>
      </c>
      <c r="AB12" s="8">
        <f t="shared" si="5"/>
        <v>-260</v>
      </c>
      <c r="AC12" s="8">
        <f t="shared" si="5"/>
        <v>791</v>
      </c>
      <c r="AD12" s="8">
        <f t="shared" si="5"/>
        <v>405</v>
      </c>
      <c r="AE12" s="8">
        <f t="shared" si="5"/>
        <v>176</v>
      </c>
      <c r="AF12" s="8">
        <f t="shared" si="5"/>
        <v>-452</v>
      </c>
    </row>
    <row r="13" spans="2:33" x14ac:dyDescent="0.25">
      <c r="B13" s="11"/>
      <c r="C13" s="11"/>
      <c r="D13" s="11"/>
      <c r="E13" s="20"/>
      <c r="F13" s="20"/>
      <c r="G13" s="20"/>
      <c r="H13" s="20"/>
      <c r="I13" s="11"/>
      <c r="J13" s="11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11"/>
      <c r="V13" s="11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2:33" x14ac:dyDescent="0.25">
      <c r="B14" s="11" t="s">
        <v>76</v>
      </c>
      <c r="C14" s="11"/>
      <c r="D14" s="11"/>
      <c r="E14" s="20"/>
      <c r="F14" s="20"/>
      <c r="G14" s="20"/>
      <c r="H14" s="20"/>
      <c r="I14" s="11"/>
      <c r="J14" s="11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1"/>
      <c r="V14" s="11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2:33" ht="18" customHeight="1" x14ac:dyDescent="0.25">
      <c r="B15" s="5" t="s">
        <v>77</v>
      </c>
      <c r="E15" s="6">
        <v>-28</v>
      </c>
      <c r="F15" s="6">
        <v>-20</v>
      </c>
      <c r="G15" s="6">
        <v>-19</v>
      </c>
      <c r="H15" s="6">
        <v>-17</v>
      </c>
      <c r="K15" s="6">
        <v>-15</v>
      </c>
      <c r="L15" s="6">
        <v>-8</v>
      </c>
      <c r="M15" s="6">
        <v>-27</v>
      </c>
      <c r="N15" s="6">
        <v>-17</v>
      </c>
      <c r="O15" s="6">
        <v>-11</v>
      </c>
      <c r="P15" s="6">
        <v>-5</v>
      </c>
      <c r="Q15" s="6">
        <v>-20</v>
      </c>
      <c r="R15" s="6">
        <v>-13</v>
      </c>
      <c r="S15" s="6">
        <v>-8</v>
      </c>
      <c r="T15" s="6">
        <v>-3</v>
      </c>
      <c r="W15" s="6">
        <v>-7</v>
      </c>
      <c r="X15" s="6">
        <v>-8</v>
      </c>
      <c r="Y15" s="6">
        <v>-10</v>
      </c>
      <c r="Z15" s="6">
        <v>-6</v>
      </c>
      <c r="AA15" s="6">
        <v>-6</v>
      </c>
      <c r="AB15" s="6">
        <v>-5</v>
      </c>
      <c r="AC15" s="6">
        <v>-7</v>
      </c>
      <c r="AD15" s="6">
        <v>-5</v>
      </c>
      <c r="AE15" s="6">
        <v>-5</v>
      </c>
      <c r="AF15" s="6">
        <v>-3</v>
      </c>
    </row>
    <row r="16" spans="2:33" x14ac:dyDescent="0.25">
      <c r="B16" s="5" t="s">
        <v>92</v>
      </c>
      <c r="E16" s="21">
        <v>-8</v>
      </c>
      <c r="F16" s="21">
        <v>-7</v>
      </c>
      <c r="G16" s="21">
        <v>-35</v>
      </c>
      <c r="H16" s="21">
        <v>0</v>
      </c>
      <c r="K16" s="6">
        <v>-1</v>
      </c>
      <c r="L16" s="6">
        <v>0</v>
      </c>
      <c r="M16" s="6">
        <v>-8</v>
      </c>
      <c r="N16" s="6">
        <v>-3</v>
      </c>
      <c r="O16" s="6">
        <v>-3</v>
      </c>
      <c r="P16" s="6">
        <v>-1</v>
      </c>
      <c r="Q16" s="6">
        <v>-6</v>
      </c>
      <c r="R16" s="6">
        <v>-6</v>
      </c>
      <c r="S16" s="6">
        <v>-6</v>
      </c>
      <c r="T16" s="6">
        <v>-5</v>
      </c>
      <c r="W16" s="6">
        <v>-1</v>
      </c>
      <c r="X16" s="6">
        <v>0</v>
      </c>
      <c r="Y16" s="6">
        <v>-5</v>
      </c>
      <c r="Z16" s="6">
        <v>0</v>
      </c>
      <c r="AA16" s="6">
        <v>-2</v>
      </c>
      <c r="AB16" s="6">
        <v>-1</v>
      </c>
      <c r="AC16" s="6">
        <v>0</v>
      </c>
      <c r="AD16" s="6">
        <v>0</v>
      </c>
      <c r="AE16" s="6">
        <v>-1</v>
      </c>
      <c r="AF16" s="6">
        <v>-5</v>
      </c>
    </row>
    <row r="17" spans="2:32" x14ac:dyDescent="0.25">
      <c r="B17" s="5" t="s">
        <v>78</v>
      </c>
      <c r="E17" s="21">
        <v>2991</v>
      </c>
      <c r="F17" s="21">
        <v>-213</v>
      </c>
      <c r="G17" s="21">
        <v>-1913</v>
      </c>
      <c r="H17" s="21">
        <v>-471</v>
      </c>
      <c r="K17" s="6">
        <v>0</v>
      </c>
      <c r="L17" s="6">
        <v>0</v>
      </c>
      <c r="M17" s="6">
        <v>2991</v>
      </c>
      <c r="N17" s="6">
        <v>2991</v>
      </c>
      <c r="O17" s="6">
        <v>2991</v>
      </c>
      <c r="P17" s="6">
        <v>98</v>
      </c>
      <c r="Q17" s="6">
        <v>-214</v>
      </c>
      <c r="R17" s="6">
        <v>-349</v>
      </c>
      <c r="S17" s="6">
        <v>-55</v>
      </c>
      <c r="T17" s="6">
        <v>-358</v>
      </c>
      <c r="W17" s="6">
        <v>0</v>
      </c>
      <c r="X17" s="6">
        <v>0</v>
      </c>
      <c r="Y17" s="6">
        <v>0</v>
      </c>
      <c r="Z17" s="6">
        <v>0</v>
      </c>
      <c r="AA17" s="6">
        <v>2893</v>
      </c>
      <c r="AB17" s="6">
        <v>98</v>
      </c>
      <c r="AC17" s="6">
        <v>135</v>
      </c>
      <c r="AD17" s="6">
        <v>-294</v>
      </c>
      <c r="AE17" s="21">
        <v>303</v>
      </c>
      <c r="AF17" s="6">
        <v>-358</v>
      </c>
    </row>
    <row r="18" spans="2:32" x14ac:dyDescent="0.25">
      <c r="B18" s="5" t="s">
        <v>79</v>
      </c>
      <c r="E18" s="21">
        <v>159</v>
      </c>
      <c r="F18" s="21">
        <v>147</v>
      </c>
      <c r="G18" s="21">
        <v>100</v>
      </c>
      <c r="H18" s="21">
        <v>18</v>
      </c>
      <c r="K18" s="6">
        <v>84</v>
      </c>
      <c r="L18" s="6">
        <v>41</v>
      </c>
      <c r="M18" s="6">
        <v>157</v>
      </c>
      <c r="N18" s="6">
        <v>114</v>
      </c>
      <c r="O18" s="6">
        <v>81</v>
      </c>
      <c r="P18" s="6">
        <v>41</v>
      </c>
      <c r="Q18" s="6">
        <v>147</v>
      </c>
      <c r="R18" s="6">
        <v>101</v>
      </c>
      <c r="S18" s="6">
        <v>67</v>
      </c>
      <c r="T18" s="6">
        <v>32</v>
      </c>
      <c r="W18" s="6">
        <v>43</v>
      </c>
      <c r="X18" s="6">
        <v>41</v>
      </c>
      <c r="Y18" s="6">
        <v>43</v>
      </c>
      <c r="Z18" s="21">
        <v>33</v>
      </c>
      <c r="AA18" s="6">
        <v>40</v>
      </c>
      <c r="AB18" s="21">
        <v>41</v>
      </c>
      <c r="AC18" s="21">
        <v>46</v>
      </c>
      <c r="AD18" s="6">
        <v>34</v>
      </c>
      <c r="AE18" s="6">
        <v>35</v>
      </c>
      <c r="AF18" s="6">
        <v>32</v>
      </c>
    </row>
    <row r="19" spans="2:32" x14ac:dyDescent="0.25">
      <c r="B19" s="7" t="s">
        <v>74</v>
      </c>
      <c r="C19" s="7"/>
      <c r="D19" s="7"/>
      <c r="E19" s="8">
        <f t="shared" ref="E19:H19" si="6">SUM(E15:E18)</f>
        <v>3114</v>
      </c>
      <c r="F19" s="8">
        <f t="shared" si="6"/>
        <v>-93</v>
      </c>
      <c r="G19" s="8">
        <f t="shared" si="6"/>
        <v>-1867</v>
      </c>
      <c r="H19" s="8">
        <f t="shared" si="6"/>
        <v>-470</v>
      </c>
      <c r="I19" s="7"/>
      <c r="J19" s="7"/>
      <c r="K19" s="8">
        <f t="shared" ref="K19:L19" si="7">SUM(K15:K18)</f>
        <v>68</v>
      </c>
      <c r="L19" s="8">
        <f t="shared" si="7"/>
        <v>33</v>
      </c>
      <c r="M19" s="8">
        <f>+N19+Y19</f>
        <v>3113</v>
      </c>
      <c r="N19" s="8">
        <f>+O19+Z19</f>
        <v>3085</v>
      </c>
      <c r="O19" s="8">
        <f>+P19+AA19</f>
        <v>3058</v>
      </c>
      <c r="P19" s="8">
        <f t="shared" si="2"/>
        <v>133</v>
      </c>
      <c r="Q19" s="8">
        <f>+R19+AC19</f>
        <v>-93</v>
      </c>
      <c r="R19" s="8">
        <f>+S19+AD19</f>
        <v>-267</v>
      </c>
      <c r="S19" s="8">
        <f>+T19+AE19</f>
        <v>-2</v>
      </c>
      <c r="T19" s="8">
        <f t="shared" si="3"/>
        <v>-334</v>
      </c>
      <c r="U19" s="7"/>
      <c r="V19" s="7"/>
      <c r="W19" s="8">
        <f t="shared" ref="W19" si="8">SUM(W15:W18)</f>
        <v>35</v>
      </c>
      <c r="X19" s="8">
        <f t="shared" ref="X19:AE19" si="9">SUM(X15:X18)</f>
        <v>33</v>
      </c>
      <c r="Y19" s="8">
        <f t="shared" si="9"/>
        <v>28</v>
      </c>
      <c r="Z19" s="8">
        <f t="shared" si="9"/>
        <v>27</v>
      </c>
      <c r="AA19" s="8">
        <f t="shared" si="9"/>
        <v>2925</v>
      </c>
      <c r="AB19" s="8">
        <f t="shared" si="9"/>
        <v>133</v>
      </c>
      <c r="AC19" s="8">
        <f t="shared" si="9"/>
        <v>174</v>
      </c>
      <c r="AD19" s="8">
        <f t="shared" si="9"/>
        <v>-265</v>
      </c>
      <c r="AE19" s="8">
        <f t="shared" si="9"/>
        <v>332</v>
      </c>
      <c r="AF19" s="8">
        <f>SUM(AF15:AF18)</f>
        <v>-334</v>
      </c>
    </row>
    <row r="20" spans="2:32" x14ac:dyDescent="0.25">
      <c r="B20" s="11"/>
      <c r="C20" s="11"/>
      <c r="D20" s="11"/>
      <c r="E20" s="20"/>
      <c r="F20" s="20"/>
      <c r="G20" s="20"/>
      <c r="H20" s="20"/>
      <c r="I20" s="11"/>
      <c r="J20" s="11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11"/>
      <c r="V20" s="11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2:32" x14ac:dyDescent="0.25">
      <c r="B21" s="11" t="s">
        <v>80</v>
      </c>
      <c r="C21" s="11"/>
      <c r="D21" s="11"/>
      <c r="E21" s="20"/>
      <c r="F21" s="20"/>
      <c r="G21" s="20"/>
      <c r="H21" s="20"/>
      <c r="I21" s="11"/>
      <c r="J21" s="11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11"/>
      <c r="V21" s="11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2:32" ht="18" customHeight="1" x14ac:dyDescent="0.25">
      <c r="B22" s="5" t="s">
        <v>81</v>
      </c>
      <c r="E22" s="21">
        <v>230</v>
      </c>
      <c r="F22" s="21">
        <v>45</v>
      </c>
      <c r="G22" s="21">
        <v>53</v>
      </c>
      <c r="H22" s="21">
        <v>0</v>
      </c>
      <c r="I22" s="22"/>
      <c r="J22" s="22"/>
      <c r="K22" s="21">
        <v>27</v>
      </c>
      <c r="L22" s="21">
        <v>0</v>
      </c>
      <c r="M22" s="21">
        <v>230</v>
      </c>
      <c r="N22" s="21">
        <v>230</v>
      </c>
      <c r="O22" s="21">
        <v>230</v>
      </c>
      <c r="P22" s="21">
        <v>0</v>
      </c>
      <c r="Q22" s="21">
        <v>45</v>
      </c>
      <c r="R22" s="21">
        <v>45</v>
      </c>
      <c r="S22" s="21">
        <v>20</v>
      </c>
      <c r="T22" s="21">
        <v>20</v>
      </c>
      <c r="U22" s="22"/>
      <c r="V22" s="22"/>
      <c r="W22" s="6">
        <v>27</v>
      </c>
      <c r="X22" s="21">
        <v>0</v>
      </c>
      <c r="Y22" s="21">
        <v>0</v>
      </c>
      <c r="Z22" s="21">
        <v>0</v>
      </c>
      <c r="AA22" s="21">
        <v>230</v>
      </c>
      <c r="AB22" s="21">
        <v>0</v>
      </c>
      <c r="AC22" s="21">
        <v>0</v>
      </c>
      <c r="AD22" s="21">
        <v>25</v>
      </c>
      <c r="AE22" s="21">
        <v>0</v>
      </c>
      <c r="AF22" s="21">
        <v>20</v>
      </c>
    </row>
    <row r="23" spans="2:32" x14ac:dyDescent="0.25">
      <c r="B23" s="5" t="s">
        <v>82</v>
      </c>
      <c r="E23" s="21">
        <v>-104</v>
      </c>
      <c r="F23" s="21">
        <v>0</v>
      </c>
      <c r="G23" s="21">
        <v>0</v>
      </c>
      <c r="H23" s="21">
        <v>0</v>
      </c>
      <c r="I23" s="22"/>
      <c r="J23" s="22"/>
      <c r="K23" s="21">
        <v>0</v>
      </c>
      <c r="L23" s="21">
        <v>0</v>
      </c>
      <c r="M23" s="21">
        <v>-104</v>
      </c>
      <c r="N23" s="21">
        <v>-104</v>
      </c>
      <c r="O23" s="21">
        <v>-104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2"/>
      <c r="V23" s="22"/>
      <c r="W23" s="6">
        <v>0</v>
      </c>
      <c r="X23" s="21">
        <v>0</v>
      </c>
      <c r="Y23" s="21">
        <v>0</v>
      </c>
      <c r="Z23" s="21">
        <v>0</v>
      </c>
      <c r="AA23" s="21">
        <v>-104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</row>
    <row r="24" spans="2:32" x14ac:dyDescent="0.25">
      <c r="B24" s="5" t="s">
        <v>83</v>
      </c>
      <c r="E24" s="21">
        <v>-750</v>
      </c>
      <c r="F24" s="21">
        <v>-418</v>
      </c>
      <c r="G24" s="21">
        <v>-160</v>
      </c>
      <c r="H24" s="21">
        <v>-442</v>
      </c>
      <c r="I24" s="22"/>
      <c r="J24" s="22"/>
      <c r="K24" s="21">
        <v>-552</v>
      </c>
      <c r="L24" s="21">
        <v>0</v>
      </c>
      <c r="M24" s="21">
        <v>-750</v>
      </c>
      <c r="N24" s="21">
        <v>-750</v>
      </c>
      <c r="O24" s="21">
        <v>-750</v>
      </c>
      <c r="P24" s="21">
        <v>-750</v>
      </c>
      <c r="Q24" s="21">
        <v>-418</v>
      </c>
      <c r="R24" s="21">
        <v>-418</v>
      </c>
      <c r="S24" s="21">
        <v>-418</v>
      </c>
      <c r="T24" s="21">
        <v>0</v>
      </c>
      <c r="U24" s="22"/>
      <c r="V24" s="22"/>
      <c r="W24" s="6">
        <v>-552</v>
      </c>
      <c r="X24" s="21">
        <v>0</v>
      </c>
      <c r="Y24" s="21">
        <v>0</v>
      </c>
      <c r="Z24" s="21">
        <v>0</v>
      </c>
      <c r="AA24" s="21">
        <v>0</v>
      </c>
      <c r="AB24" s="21">
        <v>-750</v>
      </c>
      <c r="AC24" s="21">
        <v>0</v>
      </c>
      <c r="AD24" s="21">
        <v>0</v>
      </c>
      <c r="AE24" s="21">
        <v>-418</v>
      </c>
      <c r="AF24" s="21">
        <v>0</v>
      </c>
    </row>
    <row r="25" spans="2:32" x14ac:dyDescent="0.25">
      <c r="B25" s="5" t="s">
        <v>84</v>
      </c>
      <c r="E25" s="21">
        <v>-34</v>
      </c>
      <c r="F25" s="21">
        <v>-35</v>
      </c>
      <c r="G25" s="21">
        <v>-27</v>
      </c>
      <c r="H25" s="21">
        <v>-7</v>
      </c>
      <c r="I25" s="22"/>
      <c r="J25" s="22"/>
      <c r="K25" s="21">
        <v>0</v>
      </c>
      <c r="L25" s="21">
        <v>0</v>
      </c>
      <c r="M25" s="21">
        <v>-34</v>
      </c>
      <c r="N25" s="21">
        <v>-34</v>
      </c>
      <c r="O25" s="21">
        <v>-34</v>
      </c>
      <c r="P25" s="21">
        <v>-24</v>
      </c>
      <c r="Q25" s="21">
        <v>-35</v>
      </c>
      <c r="R25" s="21">
        <v>-35</v>
      </c>
      <c r="S25" s="21">
        <v>-35</v>
      </c>
      <c r="T25" s="21">
        <v>0</v>
      </c>
      <c r="U25" s="22"/>
      <c r="V25" s="22"/>
      <c r="W25" s="6">
        <v>0</v>
      </c>
      <c r="X25" s="21">
        <v>0</v>
      </c>
      <c r="Y25" s="21">
        <v>0</v>
      </c>
      <c r="Z25" s="21">
        <v>0</v>
      </c>
      <c r="AA25" s="21">
        <v>-10</v>
      </c>
      <c r="AB25" s="21">
        <v>-24</v>
      </c>
      <c r="AC25" s="21">
        <v>0</v>
      </c>
      <c r="AD25" s="21">
        <v>0</v>
      </c>
      <c r="AE25" s="21">
        <v>-35</v>
      </c>
      <c r="AF25" s="21">
        <v>0</v>
      </c>
    </row>
    <row r="26" spans="2:32" x14ac:dyDescent="0.25">
      <c r="B26" s="5" t="s">
        <v>85</v>
      </c>
      <c r="E26" s="21">
        <v>-155</v>
      </c>
      <c r="F26" s="21">
        <v>-39</v>
      </c>
      <c r="G26" s="21">
        <v>7</v>
      </c>
      <c r="H26" s="21">
        <v>0</v>
      </c>
      <c r="I26" s="22"/>
      <c r="J26" s="22"/>
      <c r="K26" s="21">
        <v>0</v>
      </c>
      <c r="L26" s="21">
        <v>0</v>
      </c>
      <c r="M26" s="21">
        <v>-155</v>
      </c>
      <c r="N26" s="21">
        <v>-155</v>
      </c>
      <c r="O26" s="21">
        <v>-155</v>
      </c>
      <c r="P26" s="21">
        <v>0</v>
      </c>
      <c r="Q26" s="21">
        <v>-39</v>
      </c>
      <c r="R26" s="21">
        <v>-38</v>
      </c>
      <c r="S26" s="21">
        <v>-38</v>
      </c>
      <c r="T26" s="21">
        <v>0</v>
      </c>
      <c r="U26" s="22"/>
      <c r="V26" s="22"/>
      <c r="W26" s="6">
        <v>0</v>
      </c>
      <c r="X26" s="21">
        <v>0</v>
      </c>
      <c r="Y26" s="21">
        <v>0</v>
      </c>
      <c r="Z26" s="21">
        <v>0</v>
      </c>
      <c r="AA26" s="21">
        <v>-155</v>
      </c>
      <c r="AB26" s="21">
        <v>0</v>
      </c>
      <c r="AC26" s="21">
        <v>-1</v>
      </c>
      <c r="AD26" s="21">
        <v>0</v>
      </c>
      <c r="AE26" s="21">
        <v>-38</v>
      </c>
      <c r="AF26" s="21">
        <v>0</v>
      </c>
    </row>
    <row r="27" spans="2:32" x14ac:dyDescent="0.25">
      <c r="B27" s="22" t="s">
        <v>161</v>
      </c>
      <c r="E27" s="21">
        <v>0</v>
      </c>
      <c r="F27" s="21">
        <v>0</v>
      </c>
      <c r="G27" s="21">
        <v>0</v>
      </c>
      <c r="H27" s="21">
        <v>0</v>
      </c>
      <c r="I27" s="22"/>
      <c r="J27" s="22"/>
      <c r="K27" s="21">
        <v>-34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2"/>
      <c r="V27" s="22"/>
      <c r="W27" s="6">
        <v>-34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</row>
    <row r="28" spans="2:32" x14ac:dyDescent="0.25">
      <c r="B28" s="22" t="s">
        <v>162</v>
      </c>
      <c r="E28" s="21">
        <v>0</v>
      </c>
      <c r="F28" s="21">
        <v>0</v>
      </c>
      <c r="G28" s="21">
        <v>0</v>
      </c>
      <c r="H28" s="21">
        <v>0</v>
      </c>
      <c r="I28" s="22"/>
      <c r="J28" s="22"/>
      <c r="K28" s="21">
        <v>23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2"/>
      <c r="V28" s="22"/>
      <c r="W28" s="6">
        <v>23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</row>
    <row r="29" spans="2:32" x14ac:dyDescent="0.25">
      <c r="B29" s="5" t="s">
        <v>86</v>
      </c>
      <c r="E29" s="21">
        <v>-90</v>
      </c>
      <c r="F29" s="21">
        <v>-81</v>
      </c>
      <c r="G29" s="21">
        <v>-107</v>
      </c>
      <c r="H29" s="21">
        <v>-100</v>
      </c>
      <c r="I29" s="22"/>
      <c r="J29" s="22"/>
      <c r="K29" s="21">
        <v>-42</v>
      </c>
      <c r="L29" s="21">
        <v>-22</v>
      </c>
      <c r="M29" s="21">
        <v>-90</v>
      </c>
      <c r="N29" s="21">
        <v>-66</v>
      </c>
      <c r="O29" s="21">
        <v>-43</v>
      </c>
      <c r="P29" s="21">
        <v>-20</v>
      </c>
      <c r="Q29" s="21">
        <v>-81</v>
      </c>
      <c r="R29" s="21">
        <v>-60</v>
      </c>
      <c r="S29" s="21">
        <v>-42</v>
      </c>
      <c r="T29" s="21">
        <v>-25</v>
      </c>
      <c r="U29" s="22"/>
      <c r="V29" s="22"/>
      <c r="W29" s="6">
        <v>-20</v>
      </c>
      <c r="X29" s="21">
        <v>-22</v>
      </c>
      <c r="Y29" s="21">
        <v>-24</v>
      </c>
      <c r="Z29" s="21">
        <v>-23</v>
      </c>
      <c r="AA29" s="21">
        <v>-23</v>
      </c>
      <c r="AB29" s="21">
        <v>-20</v>
      </c>
      <c r="AC29" s="21">
        <v>-21</v>
      </c>
      <c r="AD29" s="21">
        <v>-18</v>
      </c>
      <c r="AE29" s="21">
        <v>-17</v>
      </c>
      <c r="AF29" s="21">
        <v>-25</v>
      </c>
    </row>
    <row r="30" spans="2:32" x14ac:dyDescent="0.25">
      <c r="B30" s="3" t="s">
        <v>159</v>
      </c>
      <c r="E30" s="22">
        <v>-15</v>
      </c>
      <c r="F30" s="22">
        <v>-10</v>
      </c>
      <c r="G30" s="22">
        <v>-5</v>
      </c>
      <c r="H30" s="22">
        <v>-8</v>
      </c>
      <c r="I30" s="22"/>
      <c r="J30" s="22"/>
      <c r="K30" s="21">
        <v>-5</v>
      </c>
      <c r="L30" s="21">
        <v>-2</v>
      </c>
      <c r="M30" s="21">
        <v>-15</v>
      </c>
      <c r="N30" s="21">
        <v>-11</v>
      </c>
      <c r="O30" s="21">
        <v>-7</v>
      </c>
      <c r="P30" s="21">
        <v>-5</v>
      </c>
      <c r="Q30" s="21">
        <v>-10</v>
      </c>
      <c r="R30" s="21">
        <v>-6</v>
      </c>
      <c r="S30" s="21">
        <v>-4</v>
      </c>
      <c r="T30" s="21">
        <v>-1</v>
      </c>
      <c r="U30" s="22"/>
      <c r="V30" s="22"/>
      <c r="W30" s="6">
        <v>-3</v>
      </c>
      <c r="X30" s="22">
        <v>-2</v>
      </c>
      <c r="Y30" s="22">
        <v>-4</v>
      </c>
      <c r="Z30" s="22">
        <v>-4</v>
      </c>
      <c r="AA30" s="22">
        <v>-2</v>
      </c>
      <c r="AB30" s="22">
        <v>-5</v>
      </c>
      <c r="AC30" s="22">
        <v>-4</v>
      </c>
      <c r="AD30" s="22">
        <v>-2</v>
      </c>
      <c r="AE30" s="22">
        <v>-3</v>
      </c>
      <c r="AF30" s="22">
        <v>-1</v>
      </c>
    </row>
    <row r="31" spans="2:32" x14ac:dyDescent="0.25">
      <c r="B31" s="5" t="s">
        <v>87</v>
      </c>
      <c r="E31" s="21">
        <v>-18</v>
      </c>
      <c r="F31" s="21">
        <v>-8</v>
      </c>
      <c r="G31" s="21">
        <v>-3</v>
      </c>
      <c r="H31" s="21">
        <v>-11</v>
      </c>
      <c r="I31" s="22"/>
      <c r="J31" s="22"/>
      <c r="K31" s="21">
        <v>0</v>
      </c>
      <c r="L31" s="21">
        <v>0</v>
      </c>
      <c r="M31" s="21">
        <v>-19</v>
      </c>
      <c r="N31" s="21">
        <v>-19</v>
      </c>
      <c r="O31" s="21">
        <v>-19</v>
      </c>
      <c r="P31" s="21">
        <v>-17</v>
      </c>
      <c r="Q31" s="21">
        <v>-8</v>
      </c>
      <c r="R31" s="21">
        <v>-8</v>
      </c>
      <c r="S31" s="21">
        <v>-8</v>
      </c>
      <c r="T31" s="21">
        <v>0</v>
      </c>
      <c r="U31" s="22"/>
      <c r="V31" s="22"/>
      <c r="W31" s="6">
        <v>0</v>
      </c>
      <c r="X31" s="21">
        <v>0</v>
      </c>
      <c r="Y31" s="21">
        <v>0</v>
      </c>
      <c r="Z31" s="21">
        <v>0</v>
      </c>
      <c r="AA31" s="21">
        <v>-2</v>
      </c>
      <c r="AB31" s="21">
        <v>-17</v>
      </c>
      <c r="AC31" s="21">
        <v>0</v>
      </c>
      <c r="AD31" s="21">
        <v>0</v>
      </c>
      <c r="AE31" s="21">
        <v>-8</v>
      </c>
      <c r="AF31" s="21">
        <v>0</v>
      </c>
    </row>
    <row r="32" spans="2:32" x14ac:dyDescent="0.25">
      <c r="B32" s="7" t="s">
        <v>88</v>
      </c>
      <c r="C32" s="7"/>
      <c r="D32" s="7"/>
      <c r="E32" s="8">
        <f>SUM(E22:E31)</f>
        <v>-936</v>
      </c>
      <c r="F32" s="8">
        <f>SUM(F22:F31)</f>
        <v>-546</v>
      </c>
      <c r="G32" s="8">
        <f>SUM(G22:G31)</f>
        <v>-242</v>
      </c>
      <c r="H32" s="8">
        <f>SUM(H22:H31)</f>
        <v>-568</v>
      </c>
      <c r="I32" s="7"/>
      <c r="J32" s="7"/>
      <c r="K32" s="8">
        <f t="shared" ref="K32:L32" si="10">SUM(K22:K31)</f>
        <v>-583</v>
      </c>
      <c r="L32" s="8">
        <f t="shared" si="10"/>
        <v>-24</v>
      </c>
      <c r="M32" s="8">
        <f>+N32+Y32</f>
        <v>-937</v>
      </c>
      <c r="N32" s="8">
        <f>+O32+Z32</f>
        <v>-909</v>
      </c>
      <c r="O32" s="8">
        <f>+P32+AA32</f>
        <v>-882</v>
      </c>
      <c r="P32" s="8">
        <f t="shared" si="2"/>
        <v>-816</v>
      </c>
      <c r="Q32" s="8">
        <f>+R32+AC32</f>
        <v>-546</v>
      </c>
      <c r="R32" s="8">
        <f>+S32+AD32</f>
        <v>-520</v>
      </c>
      <c r="S32" s="8">
        <f>+T32+AE32</f>
        <v>-525</v>
      </c>
      <c r="T32" s="8">
        <f t="shared" si="3"/>
        <v>-6</v>
      </c>
      <c r="U32" s="7"/>
      <c r="V32" s="7"/>
      <c r="W32" s="8">
        <f t="shared" ref="W32" si="11">SUM(W22:W31)</f>
        <v>-559</v>
      </c>
      <c r="X32" s="8">
        <f t="shared" ref="X32:AE32" si="12">SUM(X22:X31)</f>
        <v>-24</v>
      </c>
      <c r="Y32" s="8">
        <f t="shared" si="12"/>
        <v>-28</v>
      </c>
      <c r="Z32" s="8">
        <f t="shared" si="12"/>
        <v>-27</v>
      </c>
      <c r="AA32" s="8">
        <f t="shared" si="12"/>
        <v>-66</v>
      </c>
      <c r="AB32" s="8">
        <f t="shared" si="12"/>
        <v>-816</v>
      </c>
      <c r="AC32" s="8">
        <f t="shared" si="12"/>
        <v>-26</v>
      </c>
      <c r="AD32" s="8">
        <f t="shared" si="12"/>
        <v>5</v>
      </c>
      <c r="AE32" s="8">
        <f t="shared" si="12"/>
        <v>-519</v>
      </c>
      <c r="AF32" s="8">
        <f>SUM(AF22:AF31)</f>
        <v>-6</v>
      </c>
    </row>
    <row r="33" spans="2:32" x14ac:dyDescent="0.25">
      <c r="B33" s="7"/>
      <c r="C33" s="7"/>
      <c r="D33" s="7"/>
      <c r="E33" s="8"/>
      <c r="F33" s="8"/>
      <c r="G33" s="8"/>
      <c r="H33" s="8"/>
      <c r="I33" s="7"/>
      <c r="J33" s="7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2:32" ht="18" customHeight="1" x14ac:dyDescent="0.25">
      <c r="B34" s="7" t="s">
        <v>115</v>
      </c>
      <c r="C34" s="7"/>
      <c r="D34" s="7"/>
      <c r="E34" s="8">
        <f>+E12+E19+E32</f>
        <v>3193</v>
      </c>
      <c r="F34" s="8">
        <f t="shared" ref="F34:H34" si="13">+F12+F19+F32</f>
        <v>280</v>
      </c>
      <c r="G34" s="8">
        <f t="shared" si="13"/>
        <v>-46</v>
      </c>
      <c r="H34" s="8">
        <f t="shared" si="13"/>
        <v>-18</v>
      </c>
      <c r="I34" s="7"/>
      <c r="J34" s="7"/>
      <c r="K34" s="8">
        <f>+K12+K19+K32</f>
        <v>-710</v>
      </c>
      <c r="L34" s="8">
        <f>+L12+L19+L32</f>
        <v>130</v>
      </c>
      <c r="M34" s="8">
        <f t="shared" ref="M34:T34" si="14">+M12+M19+M32</f>
        <v>3191</v>
      </c>
      <c r="N34" s="8">
        <f t="shared" si="14"/>
        <v>2332</v>
      </c>
      <c r="O34" s="8">
        <f t="shared" si="14"/>
        <v>2122</v>
      </c>
      <c r="P34" s="8">
        <f t="shared" si="14"/>
        <v>-943</v>
      </c>
      <c r="Q34" s="8">
        <f t="shared" si="14"/>
        <v>281</v>
      </c>
      <c r="R34" s="8">
        <f t="shared" si="14"/>
        <v>-658</v>
      </c>
      <c r="S34" s="8">
        <f t="shared" si="14"/>
        <v>-803</v>
      </c>
      <c r="T34" s="8">
        <f t="shared" si="14"/>
        <v>-792</v>
      </c>
      <c r="U34" s="7"/>
      <c r="V34" s="7"/>
      <c r="W34" s="8">
        <f t="shared" ref="W34" si="15">+W12+W19+W32</f>
        <v>-840</v>
      </c>
      <c r="X34" s="8">
        <f t="shared" ref="X34:AF34" si="16">+X12+X19+X32</f>
        <v>130</v>
      </c>
      <c r="Y34" s="8">
        <f t="shared" si="16"/>
        <v>859</v>
      </c>
      <c r="Z34" s="8">
        <f t="shared" si="16"/>
        <v>210</v>
      </c>
      <c r="AA34" s="8">
        <f t="shared" si="16"/>
        <v>3065</v>
      </c>
      <c r="AB34" s="8">
        <f t="shared" si="16"/>
        <v>-943</v>
      </c>
      <c r="AC34" s="8">
        <f t="shared" si="16"/>
        <v>939</v>
      </c>
      <c r="AD34" s="8">
        <f t="shared" si="16"/>
        <v>145</v>
      </c>
      <c r="AE34" s="8">
        <f t="shared" si="16"/>
        <v>-11</v>
      </c>
      <c r="AF34" s="8">
        <f t="shared" si="16"/>
        <v>-792</v>
      </c>
    </row>
    <row r="36" spans="2:32" x14ac:dyDescent="0.25">
      <c r="B36" s="5" t="s">
        <v>90</v>
      </c>
      <c r="E36" s="6">
        <f>+F39</f>
        <v>1128</v>
      </c>
      <c r="F36" s="6">
        <f>+G39</f>
        <v>842</v>
      </c>
      <c r="G36" s="6">
        <f>+H39</f>
        <v>890</v>
      </c>
      <c r="H36" s="3">
        <v>911</v>
      </c>
      <c r="K36" s="6">
        <f>+L36</f>
        <v>4323</v>
      </c>
      <c r="L36" s="6">
        <f>+X36</f>
        <v>4323</v>
      </c>
      <c r="M36" s="6">
        <f>+N36</f>
        <v>1128</v>
      </c>
      <c r="N36" s="6">
        <f>+O36</f>
        <v>1128</v>
      </c>
      <c r="O36" s="6">
        <v>1128</v>
      </c>
      <c r="P36" s="6">
        <f>+AB36</f>
        <v>1128</v>
      </c>
      <c r="Q36" s="3">
        <f>+R36</f>
        <v>842</v>
      </c>
      <c r="R36" s="3">
        <f>+S36</f>
        <v>842</v>
      </c>
      <c r="S36" s="3">
        <f>+T36</f>
        <v>842</v>
      </c>
      <c r="T36" s="3">
        <f>+AF36</f>
        <v>842</v>
      </c>
      <c r="W36" s="6">
        <f>+X39</f>
        <v>4433</v>
      </c>
      <c r="X36" s="6">
        <f>+Y39</f>
        <v>4323</v>
      </c>
      <c r="Y36" s="6">
        <f>+Z39</f>
        <v>3459</v>
      </c>
      <c r="Z36" s="6">
        <f>+AA39</f>
        <v>3251</v>
      </c>
      <c r="AA36" s="6">
        <f>+AB39</f>
        <v>186</v>
      </c>
      <c r="AB36" s="3">
        <v>1128</v>
      </c>
      <c r="AC36" s="6">
        <f>+AD39</f>
        <v>184</v>
      </c>
      <c r="AD36" s="6">
        <f>+AE39</f>
        <v>39</v>
      </c>
      <c r="AE36" s="6">
        <f>+AF39</f>
        <v>50</v>
      </c>
      <c r="AF36" s="3">
        <v>842</v>
      </c>
    </row>
    <row r="37" spans="2:32" x14ac:dyDescent="0.25">
      <c r="B37" s="3" t="s">
        <v>89</v>
      </c>
      <c r="E37" s="6">
        <f>+E34</f>
        <v>3193</v>
      </c>
      <c r="F37" s="6">
        <f t="shared" ref="F37:H37" si="17">+F34</f>
        <v>280</v>
      </c>
      <c r="G37" s="6">
        <f t="shared" si="17"/>
        <v>-46</v>
      </c>
      <c r="H37" s="6">
        <f t="shared" si="17"/>
        <v>-18</v>
      </c>
      <c r="K37" s="6">
        <f>+K34</f>
        <v>-710</v>
      </c>
      <c r="L37" s="6">
        <f>+L34</f>
        <v>130</v>
      </c>
      <c r="M37" s="6">
        <f t="shared" ref="M37:T37" si="18">+M34</f>
        <v>3191</v>
      </c>
      <c r="N37" s="6">
        <f t="shared" si="18"/>
        <v>2332</v>
      </c>
      <c r="O37" s="6">
        <f t="shared" si="18"/>
        <v>2122</v>
      </c>
      <c r="P37" s="6">
        <f t="shared" si="18"/>
        <v>-943</v>
      </c>
      <c r="Q37" s="6">
        <f t="shared" si="18"/>
        <v>281</v>
      </c>
      <c r="R37" s="6">
        <f t="shared" si="18"/>
        <v>-658</v>
      </c>
      <c r="S37" s="6">
        <f t="shared" si="18"/>
        <v>-803</v>
      </c>
      <c r="T37" s="6">
        <f t="shared" si="18"/>
        <v>-792</v>
      </c>
      <c r="W37" s="6">
        <f>+W34</f>
        <v>-840</v>
      </c>
      <c r="X37" s="6">
        <f>+X34</f>
        <v>130</v>
      </c>
      <c r="Y37" s="6">
        <f t="shared" ref="Y37:AF37" si="19">+Y34</f>
        <v>859</v>
      </c>
      <c r="Z37" s="6">
        <f t="shared" si="19"/>
        <v>210</v>
      </c>
      <c r="AA37" s="6">
        <f t="shared" si="19"/>
        <v>3065</v>
      </c>
      <c r="AB37" s="6">
        <f t="shared" si="19"/>
        <v>-943</v>
      </c>
      <c r="AC37" s="6">
        <f t="shared" si="19"/>
        <v>939</v>
      </c>
      <c r="AD37" s="6">
        <f t="shared" si="19"/>
        <v>145</v>
      </c>
      <c r="AE37" s="6">
        <f t="shared" si="19"/>
        <v>-11</v>
      </c>
      <c r="AF37" s="6">
        <f t="shared" si="19"/>
        <v>-792</v>
      </c>
    </row>
    <row r="38" spans="2:32" x14ac:dyDescent="0.25">
      <c r="B38" s="3" t="s">
        <v>91</v>
      </c>
      <c r="E38" s="6">
        <v>2</v>
      </c>
      <c r="F38" s="6">
        <v>6</v>
      </c>
      <c r="G38" s="6">
        <v>-2</v>
      </c>
      <c r="H38" s="6">
        <v>-3</v>
      </c>
      <c r="K38" s="3">
        <v>-22</v>
      </c>
      <c r="L38" s="3">
        <v>-20</v>
      </c>
      <c r="M38" s="6">
        <v>4</v>
      </c>
      <c r="N38" s="6">
        <v>-1</v>
      </c>
      <c r="O38" s="6">
        <v>1</v>
      </c>
      <c r="P38" s="6">
        <v>1</v>
      </c>
      <c r="Q38" s="6">
        <v>5</v>
      </c>
      <c r="R38" s="6">
        <v>0</v>
      </c>
      <c r="S38" s="6">
        <v>0</v>
      </c>
      <c r="T38" s="6">
        <v>0</v>
      </c>
      <c r="W38" s="3">
        <v>-2</v>
      </c>
      <c r="X38" s="3">
        <v>-20</v>
      </c>
      <c r="Y38" s="3">
        <v>5</v>
      </c>
      <c r="Z38" s="3">
        <v>-2</v>
      </c>
      <c r="AA38" s="3">
        <v>0</v>
      </c>
      <c r="AB38" s="3">
        <v>1</v>
      </c>
      <c r="AC38" s="3">
        <v>5</v>
      </c>
      <c r="AD38" s="3">
        <v>0</v>
      </c>
      <c r="AE38" s="3">
        <v>0</v>
      </c>
      <c r="AF38" s="3">
        <v>0</v>
      </c>
    </row>
    <row r="39" spans="2:32" x14ac:dyDescent="0.25">
      <c r="B39" s="7" t="s">
        <v>114</v>
      </c>
      <c r="C39" s="7"/>
      <c r="D39" s="7"/>
      <c r="E39" s="8">
        <f t="shared" ref="E39" si="20">SUM(E36:E38)</f>
        <v>4323</v>
      </c>
      <c r="F39" s="8">
        <f t="shared" ref="F39" si="21">SUM(F36:F38)</f>
        <v>1128</v>
      </c>
      <c r="G39" s="8">
        <f t="shared" ref="G39" si="22">SUM(G36:G38)</f>
        <v>842</v>
      </c>
      <c r="H39" s="8">
        <f t="shared" ref="H39" si="23">SUM(H36:H38)</f>
        <v>890</v>
      </c>
      <c r="I39" s="7"/>
      <c r="J39" s="7"/>
      <c r="K39" s="8">
        <f t="shared" ref="K39:L39" si="24">SUM(K36:K38)</f>
        <v>3591</v>
      </c>
      <c r="L39" s="8">
        <f t="shared" si="24"/>
        <v>4433</v>
      </c>
      <c r="M39" s="8">
        <f t="shared" ref="M39" si="25">SUM(M36:M38)</f>
        <v>4323</v>
      </c>
      <c r="N39" s="8">
        <f t="shared" ref="N39" si="26">SUM(N36:N38)</f>
        <v>3459</v>
      </c>
      <c r="O39" s="8">
        <f t="shared" ref="O39" si="27">SUM(O36:O38)</f>
        <v>3251</v>
      </c>
      <c r="P39" s="8">
        <f t="shared" ref="P39" si="28">SUM(P36:P38)</f>
        <v>186</v>
      </c>
      <c r="Q39" s="8">
        <f t="shared" ref="Q39" si="29">SUM(Q36:Q38)</f>
        <v>1128</v>
      </c>
      <c r="R39" s="8">
        <f t="shared" ref="R39" si="30">SUM(R36:R38)</f>
        <v>184</v>
      </c>
      <c r="S39" s="8">
        <f t="shared" ref="S39" si="31">SUM(S36:S38)</f>
        <v>39</v>
      </c>
      <c r="T39" s="8">
        <f t="shared" ref="T39" si="32">SUM(T36:T38)</f>
        <v>50</v>
      </c>
      <c r="U39" s="7"/>
      <c r="V39" s="7"/>
      <c r="W39" s="8">
        <f t="shared" ref="W39" si="33">SUM(W36:W38)</f>
        <v>3591</v>
      </c>
      <c r="X39" s="8">
        <f t="shared" ref="X39:AE39" si="34">SUM(X36:X38)</f>
        <v>4433</v>
      </c>
      <c r="Y39" s="8">
        <f t="shared" si="34"/>
        <v>4323</v>
      </c>
      <c r="Z39" s="8">
        <f t="shared" si="34"/>
        <v>3459</v>
      </c>
      <c r="AA39" s="8">
        <f t="shared" si="34"/>
        <v>3251</v>
      </c>
      <c r="AB39" s="8">
        <f t="shared" si="34"/>
        <v>186</v>
      </c>
      <c r="AC39" s="8">
        <f t="shared" si="34"/>
        <v>1128</v>
      </c>
      <c r="AD39" s="8">
        <f t="shared" si="34"/>
        <v>184</v>
      </c>
      <c r="AE39" s="8">
        <f t="shared" si="34"/>
        <v>39</v>
      </c>
      <c r="AF39" s="8">
        <f>SUM(AF36:AF38)</f>
        <v>50</v>
      </c>
    </row>
  </sheetData>
  <mergeCells count="3">
    <mergeCell ref="C1:H1"/>
    <mergeCell ref="J1:T1"/>
    <mergeCell ref="V1:AF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ignoredErrors>
    <ignoredError sqref="P12 P19:P21 P37 T37 L36:L37 P32:P3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A39C-D03E-41D6-94B7-E7E5A37B3E8D}">
  <dimension ref="B1:AJ265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32" sqref="P32"/>
    </sheetView>
  </sheetViews>
  <sheetFormatPr baseColWidth="10" defaultColWidth="11.5546875" defaultRowHeight="13.2" outlineLevelRow="1" x14ac:dyDescent="0.25"/>
  <cols>
    <col min="1" max="1" width="1.5546875" style="3" customWidth="1"/>
    <col min="2" max="2" width="40.5546875" style="3" customWidth="1"/>
    <col min="3" max="3" width="4.6640625" style="3" customWidth="1"/>
    <col min="4" max="8" width="7.6640625" style="3" customWidth="1"/>
    <col min="9" max="10" width="4.6640625" style="3" customWidth="1"/>
    <col min="11" max="20" width="7.6640625" style="3" customWidth="1"/>
    <col min="21" max="22" width="4.6640625" style="3" customWidth="1"/>
    <col min="23" max="32" width="7.6640625" style="3" customWidth="1"/>
    <col min="33" max="33" width="2" style="3" customWidth="1"/>
    <col min="34" max="16384" width="11.5546875" style="3"/>
  </cols>
  <sheetData>
    <row r="1" spans="2:33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  <c r="V1" s="52" t="s">
        <v>23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14"/>
    </row>
    <row r="2" spans="2:33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s="4" customFormat="1" ht="18" customHeight="1" x14ac:dyDescent="0.3">
      <c r="B3" s="1" t="s">
        <v>116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tr">
        <f>+W3</f>
        <v>Q226</v>
      </c>
      <c r="L3" s="16" t="str">
        <f>+X3</f>
        <v>Q126</v>
      </c>
      <c r="M3" s="16" t="str">
        <f t="shared" ref="M3:S3" si="1">+Y3</f>
        <v>Q425</v>
      </c>
      <c r="N3" s="16" t="str">
        <f t="shared" si="1"/>
        <v>Q325</v>
      </c>
      <c r="O3" s="16" t="str">
        <f t="shared" si="1"/>
        <v>Q225</v>
      </c>
      <c r="P3" s="16" t="str">
        <f t="shared" si="1"/>
        <v>Q125</v>
      </c>
      <c r="Q3" s="16" t="str">
        <f t="shared" si="1"/>
        <v>Q424</v>
      </c>
      <c r="R3" s="16" t="str">
        <f t="shared" si="1"/>
        <v>Q324</v>
      </c>
      <c r="S3" s="16" t="str">
        <f t="shared" si="1"/>
        <v>Q224</v>
      </c>
      <c r="T3" s="16" t="str">
        <f>+AF3</f>
        <v>Q124</v>
      </c>
      <c r="U3" s="15"/>
      <c r="V3" s="15"/>
      <c r="W3" s="16" t="s">
        <v>160</v>
      </c>
      <c r="X3" s="16" t="s">
        <v>28</v>
      </c>
      <c r="Y3" s="16" t="s">
        <v>0</v>
      </c>
      <c r="Z3" s="16" t="s">
        <v>2</v>
      </c>
      <c r="AA3" s="16" t="s">
        <v>3</v>
      </c>
      <c r="AB3" s="16" t="s">
        <v>4</v>
      </c>
      <c r="AC3" s="16" t="s">
        <v>5</v>
      </c>
      <c r="AD3" s="16" t="s">
        <v>1</v>
      </c>
      <c r="AE3" s="16" t="s">
        <v>6</v>
      </c>
      <c r="AF3" s="16" t="s">
        <v>7</v>
      </c>
      <c r="AG3" s="2"/>
    </row>
    <row r="4" spans="2:33" x14ac:dyDescent="0.25">
      <c r="B4" s="33" t="s">
        <v>21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2:33" x14ac:dyDescent="0.25">
      <c r="B5" s="3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2:33" ht="15.6" x14ac:dyDescent="0.3">
      <c r="B6" s="37" t="s">
        <v>127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2:33" outlineLevel="1" x14ac:dyDescent="0.25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21"/>
      <c r="Z7" s="21"/>
      <c r="AA7" s="21"/>
      <c r="AB7" s="21"/>
      <c r="AC7" s="21"/>
      <c r="AD7" s="21"/>
      <c r="AE7" s="21"/>
      <c r="AF7" s="6"/>
      <c r="AG7" s="6"/>
    </row>
    <row r="8" spans="2:33" outlineLevel="1" x14ac:dyDescent="0.25">
      <c r="B8" s="11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2:33" outlineLevel="1" x14ac:dyDescent="0.25">
      <c r="B9" s="5" t="s">
        <v>9</v>
      </c>
      <c r="C9" s="6"/>
      <c r="D9" s="6"/>
      <c r="E9" s="21">
        <v>9404</v>
      </c>
      <c r="F9" s="21">
        <v>9001</v>
      </c>
      <c r="G9" s="21">
        <v>9465</v>
      </c>
      <c r="H9" s="21">
        <v>7633</v>
      </c>
      <c r="I9" s="21"/>
      <c r="J9" s="21"/>
      <c r="K9" s="21">
        <v>5013</v>
      </c>
      <c r="L9" s="21">
        <v>2509</v>
      </c>
      <c r="M9" s="21">
        <v>9404</v>
      </c>
      <c r="N9" s="21">
        <v>7006</v>
      </c>
      <c r="O9" s="21">
        <v>4694</v>
      </c>
      <c r="P9" s="21">
        <v>2329</v>
      </c>
      <c r="Q9" s="21">
        <v>9001</v>
      </c>
      <c r="R9" s="21">
        <v>6840</v>
      </c>
      <c r="S9" s="21">
        <v>4619</v>
      </c>
      <c r="T9" s="21">
        <v>2295</v>
      </c>
      <c r="U9" s="21"/>
      <c r="V9" s="21"/>
      <c r="W9" s="21">
        <v>2503</v>
      </c>
      <c r="X9" s="21">
        <v>2509</v>
      </c>
      <c r="Y9" s="21">
        <v>2398</v>
      </c>
      <c r="Z9" s="21">
        <v>2312</v>
      </c>
      <c r="AA9" s="21">
        <v>2365</v>
      </c>
      <c r="AB9" s="21">
        <v>2329</v>
      </c>
      <c r="AC9" s="21">
        <v>2161</v>
      </c>
      <c r="AD9" s="21">
        <v>2221</v>
      </c>
      <c r="AE9" s="21">
        <v>2324</v>
      </c>
      <c r="AF9" s="21">
        <v>2295</v>
      </c>
      <c r="AG9" s="6"/>
    </row>
    <row r="10" spans="2:33" outlineLevel="1" x14ac:dyDescent="0.25">
      <c r="B10" s="5" t="s">
        <v>10</v>
      </c>
      <c r="C10" s="6"/>
      <c r="D10" s="6"/>
      <c r="E10" s="21">
        <v>3</v>
      </c>
      <c r="F10" s="21">
        <v>3</v>
      </c>
      <c r="G10" s="21"/>
      <c r="H10" s="21"/>
      <c r="I10" s="21"/>
      <c r="J10" s="21"/>
      <c r="K10" s="21">
        <v>5</v>
      </c>
      <c r="L10" s="21">
        <v>3</v>
      </c>
      <c r="M10" s="21">
        <v>3</v>
      </c>
      <c r="N10" s="21">
        <v>2</v>
      </c>
      <c r="O10" s="21">
        <v>2</v>
      </c>
      <c r="P10" s="21">
        <v>1</v>
      </c>
      <c r="Q10" s="21">
        <v>3</v>
      </c>
      <c r="R10" s="21">
        <v>3</v>
      </c>
      <c r="S10" s="21">
        <v>3</v>
      </c>
      <c r="T10" s="21">
        <v>3</v>
      </c>
      <c r="U10" s="21"/>
      <c r="V10" s="21"/>
      <c r="W10" s="21">
        <v>2</v>
      </c>
      <c r="X10" s="21">
        <v>3</v>
      </c>
      <c r="Y10" s="21">
        <v>1</v>
      </c>
      <c r="Z10" s="21">
        <v>0</v>
      </c>
      <c r="AA10" s="21">
        <v>1</v>
      </c>
      <c r="AB10" s="21">
        <v>1</v>
      </c>
      <c r="AC10" s="21">
        <v>0</v>
      </c>
      <c r="AD10" s="21">
        <v>0</v>
      </c>
      <c r="AE10" s="21">
        <v>0</v>
      </c>
      <c r="AF10" s="21">
        <v>3</v>
      </c>
      <c r="AG10" s="6"/>
    </row>
    <row r="11" spans="2:33" outlineLevel="1" x14ac:dyDescent="0.25">
      <c r="B11" s="7" t="s">
        <v>11</v>
      </c>
      <c r="C11" s="8"/>
      <c r="D11" s="8"/>
      <c r="E11" s="8">
        <f>SUM(E9:E10)</f>
        <v>9407</v>
      </c>
      <c r="F11" s="8">
        <f>SUM(F9:F10)</f>
        <v>9004</v>
      </c>
      <c r="G11" s="8">
        <f>SUM(G9:G10)</f>
        <v>9465</v>
      </c>
      <c r="H11" s="8">
        <f>SUM(H9:H10)</f>
        <v>7633</v>
      </c>
      <c r="I11" s="8"/>
      <c r="J11" s="8"/>
      <c r="K11" s="8">
        <f>+K9+K10</f>
        <v>5018</v>
      </c>
      <c r="L11" s="8">
        <f>+L9+L10</f>
        <v>2512</v>
      </c>
      <c r="M11" s="8">
        <f>+N11+Y11</f>
        <v>9407</v>
      </c>
      <c r="N11" s="8">
        <f>+O11+Z11</f>
        <v>7008</v>
      </c>
      <c r="O11" s="8">
        <f>+P11+AA11</f>
        <v>4696</v>
      </c>
      <c r="P11" s="8">
        <f t="shared" ref="P11:P20" si="2">+AB11</f>
        <v>2330</v>
      </c>
      <c r="Q11" s="8">
        <f>+R11+AC11</f>
        <v>9004</v>
      </c>
      <c r="R11" s="8">
        <f>+S11+AD11</f>
        <v>6843</v>
      </c>
      <c r="S11" s="8">
        <f>+T11+AE11</f>
        <v>4622</v>
      </c>
      <c r="T11" s="8">
        <f t="shared" ref="T11:T20" si="3">+AF11</f>
        <v>2298</v>
      </c>
      <c r="U11" s="8"/>
      <c r="V11" s="8"/>
      <c r="W11" s="8">
        <f t="shared" ref="W11" si="4">SUM(W9:W10)</f>
        <v>2505</v>
      </c>
      <c r="X11" s="8">
        <f t="shared" ref="X11:AE11" si="5">SUM(X9:X10)</f>
        <v>2512</v>
      </c>
      <c r="Y11" s="34">
        <f t="shared" si="5"/>
        <v>2399</v>
      </c>
      <c r="Z11" s="34">
        <f t="shared" si="5"/>
        <v>2312</v>
      </c>
      <c r="AA11" s="34">
        <f t="shared" si="5"/>
        <v>2366</v>
      </c>
      <c r="AB11" s="34">
        <f t="shared" si="5"/>
        <v>2330</v>
      </c>
      <c r="AC11" s="34">
        <f t="shared" si="5"/>
        <v>2161</v>
      </c>
      <c r="AD11" s="34">
        <f t="shared" si="5"/>
        <v>2221</v>
      </c>
      <c r="AE11" s="34">
        <f t="shared" si="5"/>
        <v>2324</v>
      </c>
      <c r="AF11" s="8">
        <f>SUM(AF9:AF10)</f>
        <v>2298</v>
      </c>
      <c r="AG11" s="6"/>
    </row>
    <row r="12" spans="2:33" ht="18" customHeight="1" outlineLevel="1" x14ac:dyDescent="0.25">
      <c r="B12" s="5" t="s">
        <v>12</v>
      </c>
      <c r="C12" s="6"/>
      <c r="D12" s="6"/>
      <c r="E12" s="21">
        <v>-7179</v>
      </c>
      <c r="F12" s="21">
        <v>-6964</v>
      </c>
      <c r="G12" s="21"/>
      <c r="H12" s="21"/>
      <c r="I12" s="21"/>
      <c r="J12" s="21"/>
      <c r="K12" s="21">
        <v>-3808</v>
      </c>
      <c r="L12" s="21">
        <v>-1897</v>
      </c>
      <c r="M12" s="21">
        <v>-7179</v>
      </c>
      <c r="N12" s="21">
        <v>-5411</v>
      </c>
      <c r="O12" s="21">
        <v>-3618</v>
      </c>
      <c r="P12" s="21">
        <v>-1791</v>
      </c>
      <c r="Q12" s="21">
        <v>-6964</v>
      </c>
      <c r="R12" s="21">
        <v>-5350</v>
      </c>
      <c r="S12" s="21">
        <v>-3619</v>
      </c>
      <c r="T12" s="21">
        <v>-1806</v>
      </c>
      <c r="U12" s="21"/>
      <c r="V12" s="21"/>
      <c r="W12" s="21">
        <v>-1911</v>
      </c>
      <c r="X12" s="21">
        <v>-1897</v>
      </c>
      <c r="Y12" s="21">
        <v>-1768</v>
      </c>
      <c r="Z12" s="21">
        <v>-1793</v>
      </c>
      <c r="AA12" s="21">
        <v>-1827</v>
      </c>
      <c r="AB12" s="21">
        <v>-1791</v>
      </c>
      <c r="AC12" s="21">
        <v>-1614</v>
      </c>
      <c r="AD12" s="21">
        <v>-1731</v>
      </c>
      <c r="AE12" s="21">
        <v>-1813</v>
      </c>
      <c r="AF12" s="21">
        <v>-1806</v>
      </c>
      <c r="AG12" s="6"/>
    </row>
    <row r="13" spans="2:33" outlineLevel="1" x14ac:dyDescent="0.25">
      <c r="B13" s="5" t="s">
        <v>13</v>
      </c>
      <c r="C13" s="6"/>
      <c r="D13" s="6"/>
      <c r="E13" s="21">
        <v>-1491</v>
      </c>
      <c r="F13" s="21">
        <v>-1365</v>
      </c>
      <c r="G13" s="21"/>
      <c r="H13" s="21"/>
      <c r="I13" s="21"/>
      <c r="J13" s="21"/>
      <c r="K13" s="21">
        <v>-861</v>
      </c>
      <c r="L13" s="21">
        <v>-441</v>
      </c>
      <c r="M13" s="21">
        <v>-1491</v>
      </c>
      <c r="N13" s="21">
        <v>-1079</v>
      </c>
      <c r="O13" s="21">
        <v>-748</v>
      </c>
      <c r="P13" s="21">
        <v>-378</v>
      </c>
      <c r="Q13" s="21">
        <v>-1365</v>
      </c>
      <c r="R13" s="21">
        <v>-989</v>
      </c>
      <c r="S13" s="21">
        <v>-684</v>
      </c>
      <c r="T13" s="21">
        <v>-343</v>
      </c>
      <c r="U13" s="21"/>
      <c r="V13" s="21"/>
      <c r="W13" s="21">
        <v>-421</v>
      </c>
      <c r="X13" s="21">
        <v>-441</v>
      </c>
      <c r="Y13" s="21">
        <v>-412</v>
      </c>
      <c r="Z13" s="21">
        <v>-331</v>
      </c>
      <c r="AA13" s="21">
        <v>-370</v>
      </c>
      <c r="AB13" s="21">
        <v>-378</v>
      </c>
      <c r="AC13" s="21">
        <v>-376</v>
      </c>
      <c r="AD13" s="21">
        <v>-305</v>
      </c>
      <c r="AE13" s="21">
        <v>-341</v>
      </c>
      <c r="AF13" s="21">
        <v>-343</v>
      </c>
      <c r="AG13" s="6"/>
    </row>
    <row r="14" spans="2:33" outlineLevel="1" x14ac:dyDescent="0.25">
      <c r="B14" s="5" t="s">
        <v>14</v>
      </c>
      <c r="C14" s="6"/>
      <c r="D14" s="6"/>
      <c r="E14" s="21">
        <v>-96</v>
      </c>
      <c r="F14" s="21">
        <v>-82</v>
      </c>
      <c r="G14" s="21"/>
      <c r="H14" s="21"/>
      <c r="I14" s="21"/>
      <c r="J14" s="21"/>
      <c r="K14" s="21">
        <v>-47</v>
      </c>
      <c r="L14" s="21">
        <v>-23</v>
      </c>
      <c r="M14" s="21">
        <v>-96</v>
      </c>
      <c r="N14" s="21">
        <v>-68</v>
      </c>
      <c r="O14" s="21">
        <v>-48</v>
      </c>
      <c r="P14" s="21">
        <v>-25</v>
      </c>
      <c r="Q14" s="21">
        <v>-82</v>
      </c>
      <c r="R14" s="21">
        <v>-60</v>
      </c>
      <c r="S14" s="21">
        <v>-38</v>
      </c>
      <c r="T14" s="21">
        <v>-19</v>
      </c>
      <c r="U14" s="21"/>
      <c r="V14" s="21"/>
      <c r="W14" s="21">
        <v>-24</v>
      </c>
      <c r="X14" s="21">
        <v>-23</v>
      </c>
      <c r="Y14" s="21">
        <v>-28</v>
      </c>
      <c r="Z14" s="21">
        <v>-20</v>
      </c>
      <c r="AA14" s="21">
        <v>-23</v>
      </c>
      <c r="AB14" s="21">
        <v>-25</v>
      </c>
      <c r="AC14" s="21">
        <v>-22</v>
      </c>
      <c r="AD14" s="21">
        <v>-22</v>
      </c>
      <c r="AE14" s="21">
        <v>-19</v>
      </c>
      <c r="AF14" s="21">
        <v>-19</v>
      </c>
      <c r="AG14" s="6"/>
    </row>
    <row r="15" spans="2:33" outlineLevel="1" x14ac:dyDescent="0.25">
      <c r="B15" s="7" t="s">
        <v>117</v>
      </c>
      <c r="C15" s="8"/>
      <c r="D15" s="8"/>
      <c r="E15" s="8">
        <f>SUM(E12:E14)</f>
        <v>-8766</v>
      </c>
      <c r="F15" s="8">
        <f t="shared" ref="F15" si="6">SUM(F12:F14)</f>
        <v>-8411</v>
      </c>
      <c r="G15" s="8">
        <f>-G11+G16</f>
        <v>-8803</v>
      </c>
      <c r="H15" s="8">
        <f>-H11+H16</f>
        <v>-7353</v>
      </c>
      <c r="I15" s="8"/>
      <c r="J15" s="8"/>
      <c r="K15" s="8">
        <f>SUM(K12:K14)</f>
        <v>-4716</v>
      </c>
      <c r="L15" s="8">
        <f>SUM(L12:L14)</f>
        <v>-2361</v>
      </c>
      <c r="M15" s="8">
        <f t="shared" ref="M15:T15" si="7">SUM(M12:M14)</f>
        <v>-8766</v>
      </c>
      <c r="N15" s="8">
        <f t="shared" si="7"/>
        <v>-6558</v>
      </c>
      <c r="O15" s="8">
        <f t="shared" si="7"/>
        <v>-4414</v>
      </c>
      <c r="P15" s="8">
        <f t="shared" si="7"/>
        <v>-2194</v>
      </c>
      <c r="Q15" s="8">
        <f t="shared" si="7"/>
        <v>-8411</v>
      </c>
      <c r="R15" s="8">
        <f t="shared" si="7"/>
        <v>-6399</v>
      </c>
      <c r="S15" s="8">
        <f t="shared" si="7"/>
        <v>-4341</v>
      </c>
      <c r="T15" s="8">
        <f t="shared" si="7"/>
        <v>-2168</v>
      </c>
      <c r="U15" s="8"/>
      <c r="V15" s="8"/>
      <c r="W15" s="8">
        <f t="shared" ref="W15:X15" si="8">SUM(W12:W14)</f>
        <v>-2356</v>
      </c>
      <c r="X15" s="8">
        <f t="shared" si="8"/>
        <v>-2361</v>
      </c>
      <c r="Y15" s="34">
        <f t="shared" ref="Y15" si="9">SUM(Y12:Y14)</f>
        <v>-2208</v>
      </c>
      <c r="Z15" s="34">
        <f t="shared" ref="Z15" si="10">SUM(Z12:Z14)</f>
        <v>-2144</v>
      </c>
      <c r="AA15" s="34">
        <f t="shared" ref="AA15" si="11">SUM(AA12:AA14)</f>
        <v>-2220</v>
      </c>
      <c r="AB15" s="34">
        <f t="shared" ref="AB15" si="12">SUM(AB12:AB14)</f>
        <v>-2194</v>
      </c>
      <c r="AC15" s="34">
        <f t="shared" ref="AC15" si="13">SUM(AC12:AC14)</f>
        <v>-2012</v>
      </c>
      <c r="AD15" s="34">
        <f t="shared" ref="AD15" si="14">SUM(AD12:AD14)</f>
        <v>-2058</v>
      </c>
      <c r="AE15" s="34">
        <f t="shared" ref="AE15" si="15">SUM(AE12:AE14)</f>
        <v>-2173</v>
      </c>
      <c r="AF15" s="8">
        <f t="shared" ref="AF15" si="16">SUM(AF12:AF14)</f>
        <v>-2168</v>
      </c>
      <c r="AG15" s="6"/>
    </row>
    <row r="16" spans="2:33" ht="18" customHeight="1" outlineLevel="1" x14ac:dyDescent="0.25">
      <c r="B16" s="7" t="s">
        <v>118</v>
      </c>
      <c r="C16" s="8"/>
      <c r="D16" s="8"/>
      <c r="E16" s="8">
        <f>+E11+E15</f>
        <v>641</v>
      </c>
      <c r="F16" s="8">
        <f t="shared" ref="F16" si="17">+F11+F15</f>
        <v>593</v>
      </c>
      <c r="G16" s="8">
        <v>662</v>
      </c>
      <c r="H16" s="8">
        <v>280</v>
      </c>
      <c r="I16" s="8"/>
      <c r="J16" s="8"/>
      <c r="K16" s="8">
        <f>+K11+K15</f>
        <v>302</v>
      </c>
      <c r="L16" s="8">
        <f>+L11+L15</f>
        <v>151</v>
      </c>
      <c r="M16" s="8">
        <f t="shared" ref="M16" si="18">+M11+M15</f>
        <v>641</v>
      </c>
      <c r="N16" s="8">
        <f t="shared" ref="N16" si="19">+N11+N15</f>
        <v>450</v>
      </c>
      <c r="O16" s="8">
        <f t="shared" ref="O16" si="20">+O11+O15</f>
        <v>282</v>
      </c>
      <c r="P16" s="8">
        <f t="shared" ref="P16" si="21">+P11+P15</f>
        <v>136</v>
      </c>
      <c r="Q16" s="8">
        <f t="shared" ref="Q16" si="22">+Q11+Q15</f>
        <v>593</v>
      </c>
      <c r="R16" s="8">
        <f t="shared" ref="R16" si="23">+R11+R15</f>
        <v>444</v>
      </c>
      <c r="S16" s="8">
        <f t="shared" ref="S16" si="24">+S11+S15</f>
        <v>281</v>
      </c>
      <c r="T16" s="8">
        <f t="shared" ref="T16" si="25">+T11+T15</f>
        <v>130</v>
      </c>
      <c r="U16" s="8"/>
      <c r="V16" s="8"/>
      <c r="W16" s="8">
        <f t="shared" ref="W16:X16" si="26">+W11+W15</f>
        <v>149</v>
      </c>
      <c r="X16" s="8">
        <f t="shared" si="26"/>
        <v>151</v>
      </c>
      <c r="Y16" s="34">
        <f t="shared" ref="Y16" si="27">+Y11+Y15</f>
        <v>191</v>
      </c>
      <c r="Z16" s="34">
        <f t="shared" ref="Z16" si="28">+Z11+Z15</f>
        <v>168</v>
      </c>
      <c r="AA16" s="34">
        <f t="shared" ref="AA16" si="29">+AA11+AA15</f>
        <v>146</v>
      </c>
      <c r="AB16" s="34">
        <f t="shared" ref="AB16" si="30">+AB11+AB15</f>
        <v>136</v>
      </c>
      <c r="AC16" s="34">
        <f t="shared" ref="AC16" si="31">+AC11+AC15</f>
        <v>149</v>
      </c>
      <c r="AD16" s="34">
        <f t="shared" ref="AD16" si="32">+AD11+AD15</f>
        <v>163</v>
      </c>
      <c r="AE16" s="34">
        <f t="shared" ref="AE16" si="33">+AE11+AE15</f>
        <v>151</v>
      </c>
      <c r="AF16" s="8">
        <f t="shared" ref="AF16" si="34">+AF11+AF15</f>
        <v>130</v>
      </c>
      <c r="AG16" s="6"/>
    </row>
    <row r="17" spans="2:33" ht="18" customHeight="1" outlineLevel="1" x14ac:dyDescent="0.25">
      <c r="B17" s="5" t="s">
        <v>15</v>
      </c>
      <c r="C17" s="6"/>
      <c r="D17" s="6"/>
      <c r="E17" s="21">
        <v>-91</v>
      </c>
      <c r="F17" s="21">
        <v>-84</v>
      </c>
      <c r="G17" s="21">
        <v>-103</v>
      </c>
      <c r="H17" s="21">
        <v>-81</v>
      </c>
      <c r="I17" s="21"/>
      <c r="J17" s="21"/>
      <c r="K17" s="21">
        <v>-41</v>
      </c>
      <c r="L17" s="21">
        <v>-22</v>
      </c>
      <c r="M17" s="21">
        <v>-91</v>
      </c>
      <c r="N17" s="21">
        <v>-68</v>
      </c>
      <c r="O17" s="21">
        <v>-45</v>
      </c>
      <c r="P17" s="21">
        <v>-22</v>
      </c>
      <c r="Q17" s="21">
        <v>-84</v>
      </c>
      <c r="R17" s="21">
        <v>-62</v>
      </c>
      <c r="S17" s="21">
        <v>-43</v>
      </c>
      <c r="T17" s="21">
        <v>-26</v>
      </c>
      <c r="U17" s="21"/>
      <c r="V17" s="21"/>
      <c r="W17" s="21">
        <v>-20</v>
      </c>
      <c r="X17" s="21">
        <v>-22</v>
      </c>
      <c r="Y17" s="21">
        <v>-23</v>
      </c>
      <c r="Z17" s="21">
        <v>-23</v>
      </c>
      <c r="AA17" s="21">
        <v>-23</v>
      </c>
      <c r="AB17" s="21">
        <v>-22</v>
      </c>
      <c r="AC17" s="21">
        <v>-22</v>
      </c>
      <c r="AD17" s="21">
        <v>-19</v>
      </c>
      <c r="AE17" s="21">
        <v>-17</v>
      </c>
      <c r="AF17" s="21">
        <v>-26</v>
      </c>
      <c r="AG17" s="6"/>
    </row>
    <row r="18" spans="2:33" ht="18" customHeight="1" outlineLevel="1" x14ac:dyDescent="0.25">
      <c r="B18" s="7" t="s">
        <v>119</v>
      </c>
      <c r="C18" s="8"/>
      <c r="D18" s="8"/>
      <c r="E18" s="8">
        <f>+E16+E17</f>
        <v>550</v>
      </c>
      <c r="F18" s="8">
        <f t="shared" ref="F18:H18" si="35">+F16+F17</f>
        <v>509</v>
      </c>
      <c r="G18" s="8">
        <f t="shared" si="35"/>
        <v>559</v>
      </c>
      <c r="H18" s="8">
        <f t="shared" si="35"/>
        <v>199</v>
      </c>
      <c r="I18" s="8"/>
      <c r="J18" s="8"/>
      <c r="K18" s="8">
        <f>+K16+K17</f>
        <v>261</v>
      </c>
      <c r="L18" s="8">
        <f>+L16+L17</f>
        <v>129</v>
      </c>
      <c r="M18" s="8">
        <f t="shared" ref="M18" si="36">+M16+M17</f>
        <v>550</v>
      </c>
      <c r="N18" s="8">
        <f t="shared" ref="N18" si="37">+N16+N17</f>
        <v>382</v>
      </c>
      <c r="O18" s="8">
        <f t="shared" ref="O18" si="38">+O16+O17</f>
        <v>237</v>
      </c>
      <c r="P18" s="8">
        <f t="shared" ref="P18" si="39">+P16+P17</f>
        <v>114</v>
      </c>
      <c r="Q18" s="8">
        <f t="shared" ref="Q18" si="40">+Q16+Q17</f>
        <v>509</v>
      </c>
      <c r="R18" s="8">
        <f t="shared" ref="R18" si="41">+R16+R17</f>
        <v>382</v>
      </c>
      <c r="S18" s="8">
        <f t="shared" ref="S18" si="42">+S16+S17</f>
        <v>238</v>
      </c>
      <c r="T18" s="8">
        <f t="shared" ref="T18" si="43">+T16+T17</f>
        <v>104</v>
      </c>
      <c r="U18" s="8"/>
      <c r="V18" s="8"/>
      <c r="W18" s="8">
        <f t="shared" ref="W18:X18" si="44">+W16+W17</f>
        <v>129</v>
      </c>
      <c r="X18" s="8">
        <f t="shared" si="44"/>
        <v>129</v>
      </c>
      <c r="Y18" s="8">
        <f t="shared" ref="Y18" si="45">+Y16+Y17</f>
        <v>168</v>
      </c>
      <c r="Z18" s="8">
        <f t="shared" ref="Z18" si="46">+Z16+Z17</f>
        <v>145</v>
      </c>
      <c r="AA18" s="8">
        <f t="shared" ref="AA18" si="47">+AA16+AA17</f>
        <v>123</v>
      </c>
      <c r="AB18" s="8">
        <f t="shared" ref="AB18" si="48">+AB16+AB17</f>
        <v>114</v>
      </c>
      <c r="AC18" s="8">
        <f t="shared" ref="AC18" si="49">+AC16+AC17</f>
        <v>127</v>
      </c>
      <c r="AD18" s="8">
        <f t="shared" ref="AD18" si="50">+AD16+AD17</f>
        <v>144</v>
      </c>
      <c r="AE18" s="8">
        <f t="shared" ref="AE18" si="51">+AE16+AE17</f>
        <v>134</v>
      </c>
      <c r="AF18" s="8">
        <f t="shared" ref="AF18" si="52">+AF16+AF17</f>
        <v>104</v>
      </c>
      <c r="AG18" s="6"/>
    </row>
    <row r="19" spans="2:33" ht="18" customHeight="1" outlineLevel="1" x14ac:dyDescent="0.25">
      <c r="B19" s="5" t="s">
        <v>19</v>
      </c>
      <c r="C19" s="6"/>
      <c r="D19" s="6"/>
      <c r="E19" s="21">
        <v>133</v>
      </c>
      <c r="F19" s="21">
        <v>130</v>
      </c>
      <c r="G19" s="21">
        <v>73</v>
      </c>
      <c r="H19" s="21">
        <v>21</v>
      </c>
      <c r="I19" s="21"/>
      <c r="J19" s="21"/>
      <c r="K19" s="21">
        <v>57</v>
      </c>
      <c r="L19" s="21">
        <v>25</v>
      </c>
      <c r="M19" s="21">
        <v>133</v>
      </c>
      <c r="N19" s="21">
        <v>98</v>
      </c>
      <c r="O19" s="21">
        <v>71</v>
      </c>
      <c r="P19" s="21">
        <v>30</v>
      </c>
      <c r="Q19" s="21">
        <v>130</v>
      </c>
      <c r="R19" s="21">
        <v>99</v>
      </c>
      <c r="S19" s="21">
        <v>66</v>
      </c>
      <c r="T19" s="21">
        <v>41</v>
      </c>
      <c r="U19" s="21"/>
      <c r="V19" s="21"/>
      <c r="W19" s="21">
        <v>32</v>
      </c>
      <c r="X19" s="21">
        <v>25</v>
      </c>
      <c r="Y19" s="21">
        <v>35</v>
      </c>
      <c r="Z19" s="21">
        <v>27</v>
      </c>
      <c r="AA19" s="21">
        <v>41</v>
      </c>
      <c r="AB19" s="21">
        <v>30</v>
      </c>
      <c r="AC19" s="21">
        <v>31</v>
      </c>
      <c r="AD19" s="21">
        <v>33</v>
      </c>
      <c r="AE19" s="21">
        <v>25</v>
      </c>
      <c r="AF19" s="21">
        <v>41</v>
      </c>
      <c r="AG19" s="6"/>
    </row>
    <row r="20" spans="2:33" ht="18" customHeight="1" outlineLevel="1" x14ac:dyDescent="0.25">
      <c r="B20" s="7" t="s">
        <v>120</v>
      </c>
      <c r="C20" s="8"/>
      <c r="D20" s="8"/>
      <c r="E20" s="8">
        <f>+E18+E19</f>
        <v>683</v>
      </c>
      <c r="F20" s="8">
        <f>+F18+F19</f>
        <v>639</v>
      </c>
      <c r="G20" s="8">
        <v>632</v>
      </c>
      <c r="H20" s="8">
        <v>220</v>
      </c>
      <c r="I20" s="8"/>
      <c r="J20" s="8"/>
      <c r="K20" s="8">
        <f>+K18+K19</f>
        <v>318</v>
      </c>
      <c r="L20" s="8">
        <f>+L18+L19</f>
        <v>154</v>
      </c>
      <c r="M20" s="8">
        <f>+N20+Y20</f>
        <v>683</v>
      </c>
      <c r="N20" s="8">
        <f>+O20+Z20</f>
        <v>480</v>
      </c>
      <c r="O20" s="8">
        <f>+P20+AA20</f>
        <v>308</v>
      </c>
      <c r="P20" s="8">
        <f t="shared" si="2"/>
        <v>144</v>
      </c>
      <c r="Q20" s="8">
        <f>+R20+AC20</f>
        <v>639</v>
      </c>
      <c r="R20" s="8">
        <f>+S20+AD20</f>
        <v>481</v>
      </c>
      <c r="S20" s="8">
        <f>+T20+AE20</f>
        <v>304</v>
      </c>
      <c r="T20" s="8">
        <f t="shared" si="3"/>
        <v>145</v>
      </c>
      <c r="U20" s="8"/>
      <c r="V20" s="8"/>
      <c r="W20" s="8">
        <f t="shared" ref="W20" si="53">+W18+W19</f>
        <v>161</v>
      </c>
      <c r="X20" s="8">
        <f t="shared" ref="X20:AF20" si="54">+X18+X19</f>
        <v>154</v>
      </c>
      <c r="Y20" s="34">
        <f t="shared" si="54"/>
        <v>203</v>
      </c>
      <c r="Z20" s="34">
        <f t="shared" si="54"/>
        <v>172</v>
      </c>
      <c r="AA20" s="34">
        <f t="shared" si="54"/>
        <v>164</v>
      </c>
      <c r="AB20" s="34">
        <f t="shared" si="54"/>
        <v>144</v>
      </c>
      <c r="AC20" s="34">
        <f t="shared" si="54"/>
        <v>158</v>
      </c>
      <c r="AD20" s="34">
        <f t="shared" si="54"/>
        <v>177</v>
      </c>
      <c r="AE20" s="34">
        <f t="shared" si="54"/>
        <v>159</v>
      </c>
      <c r="AF20" s="8">
        <f t="shared" si="54"/>
        <v>145</v>
      </c>
      <c r="AG20" s="6"/>
    </row>
    <row r="21" spans="2:33" outlineLevel="1" x14ac:dyDescent="0.25">
      <c r="C21" s="6"/>
      <c r="D21" s="6"/>
      <c r="E21" s="27"/>
      <c r="F21" s="6"/>
      <c r="G21" s="6"/>
      <c r="H21" s="6"/>
      <c r="I21" s="6"/>
      <c r="J21" s="6"/>
      <c r="K21" s="27"/>
      <c r="L21" s="27"/>
      <c r="M21" s="6"/>
      <c r="N21" s="6"/>
      <c r="O21" s="6"/>
      <c r="P21" s="27"/>
      <c r="Q21" s="6"/>
      <c r="R21" s="6"/>
      <c r="S21" s="6"/>
      <c r="T21" s="6"/>
      <c r="U21" s="6"/>
      <c r="V21" s="6"/>
      <c r="W21" s="43"/>
      <c r="X21" s="43"/>
      <c r="Y21" s="43"/>
      <c r="Z21" s="43"/>
      <c r="AA21" s="43"/>
      <c r="AB21" s="43"/>
      <c r="AC21" s="43"/>
      <c r="AD21" s="21"/>
      <c r="AE21" s="21"/>
      <c r="AF21" s="6"/>
      <c r="AG21" s="6"/>
    </row>
    <row r="22" spans="2:33" outlineLevel="1" x14ac:dyDescent="0.25">
      <c r="B22" s="35" t="s">
        <v>132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2:33" outlineLevel="1" x14ac:dyDescent="0.25">
      <c r="B23" s="3" t="s">
        <v>37</v>
      </c>
      <c r="C23" s="6"/>
      <c r="D23" s="6"/>
      <c r="E23" s="21">
        <v>5824</v>
      </c>
      <c r="F23" s="21">
        <v>5842</v>
      </c>
      <c r="G23" s="21">
        <v>5515</v>
      </c>
      <c r="H23" s="21">
        <v>3980</v>
      </c>
      <c r="I23" s="21"/>
      <c r="J23" s="21"/>
      <c r="K23" s="21">
        <v>5195</v>
      </c>
      <c r="L23" s="21">
        <v>6020</v>
      </c>
      <c r="M23" s="21">
        <v>5824</v>
      </c>
      <c r="N23" s="21">
        <v>5332</v>
      </c>
      <c r="O23" s="21">
        <v>5181</v>
      </c>
      <c r="P23" s="21">
        <v>4942</v>
      </c>
      <c r="Q23" s="21">
        <v>5842</v>
      </c>
      <c r="R23" s="21">
        <v>5192</v>
      </c>
      <c r="S23" s="21">
        <v>4988</v>
      </c>
      <c r="T23" s="21">
        <v>5213</v>
      </c>
      <c r="U23" s="21"/>
      <c r="V23" s="21"/>
      <c r="W23" s="21">
        <v>5195</v>
      </c>
      <c r="X23" s="21">
        <v>6020</v>
      </c>
      <c r="Y23" s="21">
        <v>5824</v>
      </c>
      <c r="Z23" s="21">
        <v>5332</v>
      </c>
      <c r="AA23" s="21">
        <v>5181</v>
      </c>
      <c r="AB23" s="21">
        <v>4942</v>
      </c>
      <c r="AC23" s="21">
        <v>5842</v>
      </c>
      <c r="AD23" s="21">
        <v>5192</v>
      </c>
      <c r="AE23" s="21">
        <v>4988</v>
      </c>
      <c r="AF23" s="21">
        <v>5213</v>
      </c>
      <c r="AG23" s="6"/>
    </row>
    <row r="24" spans="2:33" outlineLevel="1" x14ac:dyDescent="0.25">
      <c r="B24" s="3" t="s">
        <v>121</v>
      </c>
      <c r="C24" s="6"/>
      <c r="D24" s="6"/>
      <c r="E24" s="21">
        <v>-3310</v>
      </c>
      <c r="F24" s="21">
        <v>-2934</v>
      </c>
      <c r="G24" s="21">
        <v>-2456</v>
      </c>
      <c r="H24" s="21">
        <v>-1320.7102325000001</v>
      </c>
      <c r="I24" s="21"/>
      <c r="J24" s="21"/>
      <c r="K24" s="21">
        <v>-3143</v>
      </c>
      <c r="L24" s="21">
        <v>-3289</v>
      </c>
      <c r="M24" s="21">
        <v>-3310</v>
      </c>
      <c r="N24" s="21">
        <v>-2692.1420069999999</v>
      </c>
      <c r="O24" s="21">
        <v>-2578.7068260000001</v>
      </c>
      <c r="P24" s="21">
        <v>-2530.7068260000001</v>
      </c>
      <c r="Q24" s="21">
        <v>-2934</v>
      </c>
      <c r="R24" s="21">
        <v>-2214</v>
      </c>
      <c r="S24" s="21">
        <v>-1949</v>
      </c>
      <c r="T24" s="21">
        <v>-1881</v>
      </c>
      <c r="U24" s="21"/>
      <c r="V24" s="21"/>
      <c r="W24" s="21">
        <v>-3143</v>
      </c>
      <c r="X24" s="21">
        <v>-3289</v>
      </c>
      <c r="Y24" s="21">
        <v>-3310</v>
      </c>
      <c r="Z24" s="21">
        <v>-2692.1420069999999</v>
      </c>
      <c r="AA24" s="21">
        <v>-2578.7068260000001</v>
      </c>
      <c r="AB24" s="21">
        <v>-2530.7068260000001</v>
      </c>
      <c r="AC24" s="21">
        <v>-2934</v>
      </c>
      <c r="AD24" s="21">
        <v>-2214</v>
      </c>
      <c r="AE24" s="21">
        <v>-1949</v>
      </c>
      <c r="AF24" s="21">
        <v>-1881</v>
      </c>
      <c r="AG24" s="6"/>
    </row>
    <row r="25" spans="2:33" outlineLevel="1" x14ac:dyDescent="0.25">
      <c r="B25" s="3" t="s">
        <v>122</v>
      </c>
      <c r="C25" s="6"/>
      <c r="D25" s="6"/>
      <c r="E25" s="21">
        <v>3841</v>
      </c>
      <c r="F25" s="21">
        <v>3573</v>
      </c>
      <c r="G25" s="21">
        <v>2983</v>
      </c>
      <c r="H25" s="21">
        <v>1367</v>
      </c>
      <c r="I25" s="21"/>
      <c r="J25" s="21"/>
      <c r="K25" s="21">
        <v>3087</v>
      </c>
      <c r="L25" s="21">
        <v>3426</v>
      </c>
      <c r="M25" s="21">
        <v>3841</v>
      </c>
      <c r="N25" s="21">
        <v>3071</v>
      </c>
      <c r="O25" s="21">
        <v>2780</v>
      </c>
      <c r="P25" s="21">
        <v>2564</v>
      </c>
      <c r="Q25" s="21">
        <v>3573</v>
      </c>
      <c r="R25" s="21">
        <v>2824</v>
      </c>
      <c r="S25" s="21">
        <v>2410</v>
      </c>
      <c r="T25" s="21">
        <v>2523</v>
      </c>
      <c r="U25" s="21"/>
      <c r="V25" s="21"/>
      <c r="W25" s="21">
        <v>3087</v>
      </c>
      <c r="X25" s="21">
        <v>3426</v>
      </c>
      <c r="Y25" s="21">
        <v>3841</v>
      </c>
      <c r="Z25" s="21">
        <v>3071</v>
      </c>
      <c r="AA25" s="21">
        <v>2780</v>
      </c>
      <c r="AB25" s="21">
        <v>2564</v>
      </c>
      <c r="AC25" s="21">
        <v>3573</v>
      </c>
      <c r="AD25" s="21">
        <v>2824</v>
      </c>
      <c r="AE25" s="21">
        <v>2410</v>
      </c>
      <c r="AF25" s="21">
        <v>2523</v>
      </c>
      <c r="AG25" s="6"/>
    </row>
    <row r="26" spans="2:33" outlineLevel="1" x14ac:dyDescent="0.25"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6"/>
    </row>
    <row r="27" spans="2:33" outlineLevel="1" x14ac:dyDescent="0.25">
      <c r="B27" s="35" t="s">
        <v>129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2:33" outlineLevel="1" x14ac:dyDescent="0.25">
      <c r="B28" s="3" t="s">
        <v>123</v>
      </c>
      <c r="C28" s="6"/>
      <c r="D28" s="6"/>
      <c r="E28" s="6">
        <v>970</v>
      </c>
      <c r="F28" s="6">
        <v>934</v>
      </c>
      <c r="G28" s="6">
        <v>1791</v>
      </c>
      <c r="H28" s="6">
        <v>868</v>
      </c>
      <c r="I28" s="6"/>
      <c r="J28" s="6"/>
      <c r="K28" s="6">
        <v>-244</v>
      </c>
      <c r="L28" s="6">
        <v>131</v>
      </c>
      <c r="M28" s="6">
        <v>970</v>
      </c>
      <c r="N28" s="6">
        <v>218</v>
      </c>
      <c r="O28" s="6">
        <v>-68</v>
      </c>
      <c r="P28" s="6">
        <v>-265</v>
      </c>
      <c r="Q28" s="6">
        <v>934</v>
      </c>
      <c r="R28" s="6">
        <v>202</v>
      </c>
      <c r="S28" s="6">
        <v>-225</v>
      </c>
      <c r="T28" s="6">
        <v>-445</v>
      </c>
      <c r="U28" s="6"/>
      <c r="V28" s="6"/>
      <c r="W28" s="6">
        <v>-375</v>
      </c>
      <c r="X28" s="6">
        <v>131</v>
      </c>
      <c r="Y28" s="21">
        <v>752</v>
      </c>
      <c r="Z28" s="6">
        <v>286</v>
      </c>
      <c r="AA28" s="6">
        <v>197</v>
      </c>
      <c r="AB28" s="6">
        <v>-265</v>
      </c>
      <c r="AC28" s="6">
        <v>732</v>
      </c>
      <c r="AD28" s="6">
        <v>427</v>
      </c>
      <c r="AE28" s="6">
        <v>220</v>
      </c>
      <c r="AF28" s="6">
        <v>-445</v>
      </c>
      <c r="AG28" s="6"/>
    </row>
    <row r="29" spans="2:33" outlineLevel="1" x14ac:dyDescent="0.25">
      <c r="B29" s="3" t="s">
        <v>107</v>
      </c>
      <c r="C29" s="6"/>
      <c r="D29" s="6"/>
      <c r="E29" s="6">
        <v>14559</v>
      </c>
      <c r="F29" s="6">
        <v>13329</v>
      </c>
      <c r="G29" s="6">
        <v>14648</v>
      </c>
      <c r="H29" s="6">
        <v>12385</v>
      </c>
      <c r="I29" s="6"/>
      <c r="J29" s="6"/>
      <c r="K29" s="6">
        <v>13900</v>
      </c>
      <c r="L29" s="6">
        <v>13991</v>
      </c>
      <c r="M29" s="6">
        <v>14559</v>
      </c>
      <c r="N29" s="6">
        <v>15830</v>
      </c>
      <c r="O29" s="6">
        <v>17643</v>
      </c>
      <c r="P29" s="6">
        <v>15579</v>
      </c>
      <c r="Q29" s="6">
        <v>13329</v>
      </c>
      <c r="R29" s="6">
        <v>14279</v>
      </c>
      <c r="S29" s="6">
        <v>15857</v>
      </c>
      <c r="T29" s="6">
        <v>15592</v>
      </c>
      <c r="U29" s="6"/>
      <c r="V29" s="6"/>
      <c r="W29" s="6">
        <v>13900</v>
      </c>
      <c r="X29" s="6">
        <v>13991</v>
      </c>
      <c r="Y29" s="6">
        <v>14559</v>
      </c>
      <c r="Z29" s="6">
        <v>15830</v>
      </c>
      <c r="AA29" s="6">
        <v>17643</v>
      </c>
      <c r="AB29" s="6">
        <v>15579</v>
      </c>
      <c r="AC29" s="6">
        <v>13329</v>
      </c>
      <c r="AD29" s="6">
        <v>14279</v>
      </c>
      <c r="AE29" s="6">
        <v>15857</v>
      </c>
      <c r="AF29" s="6">
        <v>15592</v>
      </c>
      <c r="AG29" s="6"/>
    </row>
    <row r="30" spans="2:33" outlineLevel="1" x14ac:dyDescent="0.25">
      <c r="B30" s="3" t="s">
        <v>124</v>
      </c>
      <c r="C30" s="6"/>
      <c r="D30" s="6"/>
      <c r="E30" s="6">
        <v>10634</v>
      </c>
      <c r="F30" s="6">
        <v>7682</v>
      </c>
      <c r="G30" s="6">
        <v>11278</v>
      </c>
      <c r="H30" s="6">
        <v>8025</v>
      </c>
      <c r="I30" s="6"/>
      <c r="J30" s="6"/>
      <c r="K30" s="6">
        <v>4353</v>
      </c>
      <c r="L30" s="6">
        <v>1941</v>
      </c>
      <c r="M30" s="6">
        <v>10634</v>
      </c>
      <c r="N30" s="6">
        <v>9507</v>
      </c>
      <c r="O30" s="6">
        <v>9008</v>
      </c>
      <c r="P30" s="6">
        <v>4579</v>
      </c>
      <c r="Q30" s="6">
        <v>7682</v>
      </c>
      <c r="R30" s="6">
        <v>6471</v>
      </c>
      <c r="S30" s="6">
        <v>5828</v>
      </c>
      <c r="T30" s="6">
        <v>3239</v>
      </c>
      <c r="U30" s="6"/>
      <c r="V30" s="6"/>
      <c r="W30" s="6">
        <v>2412</v>
      </c>
      <c r="X30" s="6">
        <v>1941</v>
      </c>
      <c r="Y30" s="6">
        <v>1127</v>
      </c>
      <c r="Z30" s="6">
        <v>499</v>
      </c>
      <c r="AA30" s="6">
        <v>4429</v>
      </c>
      <c r="AB30" s="6">
        <v>4579</v>
      </c>
      <c r="AC30" s="6">
        <v>1211</v>
      </c>
      <c r="AD30" s="6">
        <v>643</v>
      </c>
      <c r="AE30" s="6">
        <v>2589</v>
      </c>
      <c r="AF30" s="6">
        <v>3239</v>
      </c>
      <c r="AG30" s="6"/>
    </row>
    <row r="31" spans="2:33" outlineLevel="1" x14ac:dyDescent="0.25">
      <c r="B31" s="3" t="s">
        <v>126</v>
      </c>
      <c r="C31" s="6"/>
      <c r="D31" s="6"/>
      <c r="E31" s="6">
        <v>1298</v>
      </c>
      <c r="F31" s="6">
        <v>1234</v>
      </c>
      <c r="G31" s="6">
        <v>1169</v>
      </c>
      <c r="H31" s="6">
        <v>1081</v>
      </c>
      <c r="I31" s="6"/>
      <c r="J31" s="6"/>
      <c r="K31" s="6">
        <v>1354</v>
      </c>
      <c r="L31" s="6">
        <v>1347</v>
      </c>
      <c r="M31" s="6">
        <v>1298</v>
      </c>
      <c r="N31" s="6">
        <v>1321</v>
      </c>
      <c r="O31" s="6">
        <v>1284</v>
      </c>
      <c r="P31" s="6">
        <v>1252</v>
      </c>
      <c r="Q31" s="6">
        <v>1234</v>
      </c>
      <c r="R31" s="6">
        <v>1321</v>
      </c>
      <c r="S31" s="6">
        <v>1191</v>
      </c>
      <c r="T31" s="6">
        <v>1186</v>
      </c>
      <c r="U31" s="6"/>
      <c r="V31" s="6"/>
      <c r="W31" s="6">
        <v>1354</v>
      </c>
      <c r="X31" s="6">
        <v>1347</v>
      </c>
      <c r="Y31" s="6">
        <v>1298</v>
      </c>
      <c r="Z31" s="6">
        <v>1321</v>
      </c>
      <c r="AA31" s="6">
        <v>1284</v>
      </c>
      <c r="AB31" s="6">
        <v>1252</v>
      </c>
      <c r="AC31" s="6">
        <v>1234</v>
      </c>
      <c r="AD31" s="6">
        <v>1321</v>
      </c>
      <c r="AE31" s="6">
        <v>1191</v>
      </c>
      <c r="AF31" s="6">
        <v>1186</v>
      </c>
      <c r="AG31" s="6"/>
    </row>
    <row r="32" spans="2:33" outlineLevel="1" x14ac:dyDescent="0.25">
      <c r="B32" s="3" t="s">
        <v>125</v>
      </c>
      <c r="C32" s="6"/>
      <c r="D32" s="6"/>
      <c r="E32" s="6">
        <v>1338</v>
      </c>
      <c r="F32" s="6">
        <v>1272</v>
      </c>
      <c r="G32" s="6">
        <v>1239</v>
      </c>
      <c r="H32" s="6">
        <v>1115</v>
      </c>
      <c r="I32" s="6"/>
      <c r="J32" s="6"/>
      <c r="K32" s="6">
        <v>1372</v>
      </c>
      <c r="L32" s="6">
        <v>1356</v>
      </c>
      <c r="M32" s="6">
        <v>1338</v>
      </c>
      <c r="N32" s="6">
        <v>1330</v>
      </c>
      <c r="O32" s="6">
        <v>1301</v>
      </c>
      <c r="P32" s="6">
        <v>1260</v>
      </c>
      <c r="Q32" s="6">
        <v>1272</v>
      </c>
      <c r="R32" s="6">
        <v>1263</v>
      </c>
      <c r="S32" s="6">
        <v>1227</v>
      </c>
      <c r="T32" s="6">
        <v>1218</v>
      </c>
      <c r="U32" s="6"/>
      <c r="V32" s="6"/>
      <c r="W32" s="6">
        <v>1372</v>
      </c>
      <c r="X32" s="6">
        <v>1356</v>
      </c>
      <c r="Y32" s="6">
        <v>1338</v>
      </c>
      <c r="Z32" s="6">
        <v>1330</v>
      </c>
      <c r="AA32" s="6">
        <v>1301</v>
      </c>
      <c r="AB32" s="6">
        <v>1260</v>
      </c>
      <c r="AC32" s="6">
        <v>1272</v>
      </c>
      <c r="AD32" s="6">
        <v>1263</v>
      </c>
      <c r="AE32" s="6">
        <v>1227</v>
      </c>
      <c r="AF32" s="6">
        <v>1218</v>
      </c>
      <c r="AG32" s="6"/>
    </row>
    <row r="33" spans="2:33" outlineLevel="1" x14ac:dyDescent="0.25">
      <c r="B33" s="30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6"/>
    </row>
    <row r="34" spans="2:33" x14ac:dyDescent="0.25">
      <c r="C34" s="6"/>
      <c r="D34" s="6"/>
      <c r="E34" s="2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2:33" ht="15.6" x14ac:dyDescent="0.3">
      <c r="B35" s="37" t="s">
        <v>128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2:33" outlineLevel="1" x14ac:dyDescent="0.25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42"/>
      <c r="AB36" s="6"/>
      <c r="AC36" s="6"/>
      <c r="AD36" s="6"/>
      <c r="AE36" s="6"/>
      <c r="AF36" s="6"/>
      <c r="AG36" s="6"/>
    </row>
    <row r="37" spans="2:33" outlineLevel="1" x14ac:dyDescent="0.25">
      <c r="B37" s="11" t="s">
        <v>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2:33" outlineLevel="1" x14ac:dyDescent="0.25">
      <c r="B38" s="5" t="s">
        <v>9</v>
      </c>
      <c r="C38" s="6"/>
      <c r="D38" s="6"/>
      <c r="E38" s="6">
        <v>2370</v>
      </c>
      <c r="F38" s="6">
        <v>1535</v>
      </c>
      <c r="G38" s="6">
        <v>2416</v>
      </c>
      <c r="H38" s="6">
        <v>2779</v>
      </c>
      <c r="I38" s="6"/>
      <c r="J38" s="6"/>
      <c r="K38" s="6">
        <v>1528</v>
      </c>
      <c r="L38" s="6">
        <v>686</v>
      </c>
      <c r="M38" s="6">
        <v>2370</v>
      </c>
      <c r="N38" s="6">
        <v>1610</v>
      </c>
      <c r="O38" s="6">
        <v>1070</v>
      </c>
      <c r="P38" s="6">
        <v>507</v>
      </c>
      <c r="Q38" s="6">
        <v>1535</v>
      </c>
      <c r="R38" s="6">
        <v>1098</v>
      </c>
      <c r="S38" s="6">
        <v>779</v>
      </c>
      <c r="T38" s="6">
        <v>402</v>
      </c>
      <c r="U38" s="6"/>
      <c r="V38" s="6"/>
      <c r="W38" s="21">
        <v>842</v>
      </c>
      <c r="X38" s="6">
        <v>686</v>
      </c>
      <c r="Y38" s="21">
        <v>760</v>
      </c>
      <c r="Z38" s="21">
        <v>540</v>
      </c>
      <c r="AA38" s="21">
        <v>563</v>
      </c>
      <c r="AB38" s="21">
        <v>507</v>
      </c>
      <c r="AC38" s="21">
        <v>437</v>
      </c>
      <c r="AD38" s="21">
        <v>319</v>
      </c>
      <c r="AE38" s="21">
        <v>377</v>
      </c>
      <c r="AF38" s="6">
        <v>402</v>
      </c>
      <c r="AG38" s="6"/>
    </row>
    <row r="39" spans="2:33" outlineLevel="1" x14ac:dyDescent="0.25">
      <c r="B39" s="5" t="s">
        <v>10</v>
      </c>
      <c r="C39" s="6"/>
      <c r="D39" s="6"/>
      <c r="E39" s="6">
        <v>27</v>
      </c>
      <c r="F39" s="6">
        <v>23</v>
      </c>
      <c r="G39" s="6"/>
      <c r="H39" s="6"/>
      <c r="I39" s="6"/>
      <c r="J39" s="6"/>
      <c r="K39" s="6">
        <v>1</v>
      </c>
      <c r="L39" s="6">
        <v>0</v>
      </c>
      <c r="M39" s="6">
        <v>27</v>
      </c>
      <c r="N39" s="6">
        <v>19</v>
      </c>
      <c r="O39" s="6">
        <v>17</v>
      </c>
      <c r="P39" s="6">
        <v>6</v>
      </c>
      <c r="Q39" s="6">
        <v>23</v>
      </c>
      <c r="R39" s="6">
        <v>13</v>
      </c>
      <c r="S39" s="6">
        <v>13</v>
      </c>
      <c r="T39" s="6">
        <v>0</v>
      </c>
      <c r="U39" s="6"/>
      <c r="V39" s="6"/>
      <c r="W39" s="21">
        <v>1</v>
      </c>
      <c r="X39" s="6">
        <v>0</v>
      </c>
      <c r="Y39" s="21">
        <v>8</v>
      </c>
      <c r="Z39" s="21">
        <v>2</v>
      </c>
      <c r="AA39" s="21">
        <v>11</v>
      </c>
      <c r="AB39" s="21">
        <v>6</v>
      </c>
      <c r="AC39" s="21">
        <v>10</v>
      </c>
      <c r="AD39" s="21">
        <v>0</v>
      </c>
      <c r="AE39" s="21">
        <v>13</v>
      </c>
      <c r="AF39" s="6">
        <v>0</v>
      </c>
      <c r="AG39" s="6"/>
    </row>
    <row r="40" spans="2:33" outlineLevel="1" x14ac:dyDescent="0.25">
      <c r="B40" s="7" t="s">
        <v>11</v>
      </c>
      <c r="C40" s="8"/>
      <c r="D40" s="8"/>
      <c r="E40" s="8">
        <f>SUM(E38:E39)</f>
        <v>2397</v>
      </c>
      <c r="F40" s="8">
        <f>SUM(F38:F39)</f>
        <v>1558</v>
      </c>
      <c r="G40" s="8">
        <f>SUM(G38:G39)</f>
        <v>2416</v>
      </c>
      <c r="H40" s="8">
        <f>SUM(H38:H39)</f>
        <v>2779</v>
      </c>
      <c r="I40" s="8"/>
      <c r="J40" s="8"/>
      <c r="K40" s="8">
        <f>+K38+K39</f>
        <v>1529</v>
      </c>
      <c r="L40" s="8">
        <f>+L38+L39</f>
        <v>686</v>
      </c>
      <c r="M40" s="8">
        <f t="shared" ref="M40" si="55">+N40+Y40</f>
        <v>2397</v>
      </c>
      <c r="N40" s="8">
        <f t="shared" ref="N40" si="56">+O40+Z40</f>
        <v>1629</v>
      </c>
      <c r="O40" s="8">
        <f t="shared" ref="O40" si="57">+P40+AA40</f>
        <v>1087</v>
      </c>
      <c r="P40" s="8">
        <f t="shared" ref="P40" si="58">+AB40</f>
        <v>513</v>
      </c>
      <c r="Q40" s="8">
        <f t="shared" ref="Q40" si="59">+R40+AC40</f>
        <v>1558</v>
      </c>
      <c r="R40" s="8">
        <f t="shared" ref="R40" si="60">+S40+AD40</f>
        <v>1111</v>
      </c>
      <c r="S40" s="8">
        <f t="shared" ref="S40" si="61">+T40+AE40</f>
        <v>792</v>
      </c>
      <c r="T40" s="8">
        <f t="shared" ref="T40" si="62">+AF40</f>
        <v>402</v>
      </c>
      <c r="U40" s="8"/>
      <c r="V40" s="8"/>
      <c r="W40" s="8">
        <f t="shared" ref="W40" si="63">SUM(W38:W39)</f>
        <v>843</v>
      </c>
      <c r="X40" s="8">
        <f t="shared" ref="X40:AE40" si="64">SUM(X38:X39)</f>
        <v>686</v>
      </c>
      <c r="Y40" s="34">
        <f t="shared" si="64"/>
        <v>768</v>
      </c>
      <c r="Z40" s="34">
        <f t="shared" si="64"/>
        <v>542</v>
      </c>
      <c r="AA40" s="34">
        <f t="shared" si="64"/>
        <v>574</v>
      </c>
      <c r="AB40" s="34">
        <f t="shared" si="64"/>
        <v>513</v>
      </c>
      <c r="AC40" s="34">
        <f t="shared" si="64"/>
        <v>447</v>
      </c>
      <c r="AD40" s="34">
        <f t="shared" si="64"/>
        <v>319</v>
      </c>
      <c r="AE40" s="34">
        <f t="shared" si="64"/>
        <v>390</v>
      </c>
      <c r="AF40" s="8">
        <f>SUM(AF38:AF39)</f>
        <v>402</v>
      </c>
      <c r="AG40" s="6"/>
    </row>
    <row r="41" spans="2:33" outlineLevel="1" x14ac:dyDescent="0.25">
      <c r="B41" s="5" t="s">
        <v>12</v>
      </c>
      <c r="C41" s="6"/>
      <c r="D41" s="6"/>
      <c r="E41" s="6">
        <v>-2033</v>
      </c>
      <c r="F41" s="6">
        <v>-1264</v>
      </c>
      <c r="G41" s="6"/>
      <c r="H41" s="6"/>
      <c r="I41" s="6"/>
      <c r="J41" s="6"/>
      <c r="K41" s="6">
        <v>-1324</v>
      </c>
      <c r="L41" s="6">
        <v>-591</v>
      </c>
      <c r="M41" s="6">
        <v>-2033</v>
      </c>
      <c r="N41" s="6">
        <v>-1370</v>
      </c>
      <c r="O41" s="6">
        <v>-909</v>
      </c>
      <c r="P41" s="6">
        <v>-433</v>
      </c>
      <c r="Q41" s="6">
        <v>-1264</v>
      </c>
      <c r="R41" s="6">
        <v>-887</v>
      </c>
      <c r="S41" s="6">
        <v>-626</v>
      </c>
      <c r="T41" s="6">
        <v>-314</v>
      </c>
      <c r="U41" s="6"/>
      <c r="V41" s="6"/>
      <c r="W41" s="21">
        <v>-733</v>
      </c>
      <c r="X41" s="6">
        <v>-591</v>
      </c>
      <c r="Y41" s="21">
        <v>-663</v>
      </c>
      <c r="Z41" s="21">
        <v>-461</v>
      </c>
      <c r="AA41" s="21">
        <v>-476</v>
      </c>
      <c r="AB41" s="21">
        <v>-433</v>
      </c>
      <c r="AC41" s="21">
        <v>-377</v>
      </c>
      <c r="AD41" s="21">
        <v>-261</v>
      </c>
      <c r="AE41" s="21">
        <v>-312</v>
      </c>
      <c r="AF41" s="6">
        <v>-314</v>
      </c>
      <c r="AG41" s="6"/>
    </row>
    <row r="42" spans="2:33" outlineLevel="1" x14ac:dyDescent="0.25">
      <c r="B42" s="5" t="s">
        <v>13</v>
      </c>
      <c r="C42" s="6"/>
      <c r="D42" s="6"/>
      <c r="E42" s="6">
        <v>-197</v>
      </c>
      <c r="F42" s="6">
        <v>-181</v>
      </c>
      <c r="G42" s="6"/>
      <c r="H42" s="6"/>
      <c r="I42" s="6"/>
      <c r="J42" s="6"/>
      <c r="K42" s="6">
        <v>-115</v>
      </c>
      <c r="L42" s="6">
        <v>-59</v>
      </c>
      <c r="M42" s="6">
        <v>-197</v>
      </c>
      <c r="N42" s="6">
        <v>-142</v>
      </c>
      <c r="O42" s="6">
        <v>-96</v>
      </c>
      <c r="P42" s="6">
        <v>-44</v>
      </c>
      <c r="Q42" s="6">
        <v>-181</v>
      </c>
      <c r="R42" s="6">
        <v>-137</v>
      </c>
      <c r="S42" s="6">
        <v>-101</v>
      </c>
      <c r="T42" s="6">
        <v>-52</v>
      </c>
      <c r="U42" s="6"/>
      <c r="V42" s="6"/>
      <c r="W42" s="21">
        <v>-56</v>
      </c>
      <c r="X42" s="6">
        <v>-59</v>
      </c>
      <c r="Y42" s="21">
        <v>-55</v>
      </c>
      <c r="Z42" s="21">
        <v>-46</v>
      </c>
      <c r="AA42" s="21">
        <v>-52</v>
      </c>
      <c r="AB42" s="21">
        <v>-44</v>
      </c>
      <c r="AC42" s="21">
        <v>-44</v>
      </c>
      <c r="AD42" s="21">
        <v>-36</v>
      </c>
      <c r="AE42" s="21">
        <v>-49</v>
      </c>
      <c r="AF42" s="6">
        <v>-52</v>
      </c>
      <c r="AG42" s="6"/>
    </row>
    <row r="43" spans="2:33" outlineLevel="1" x14ac:dyDescent="0.25">
      <c r="B43" s="5" t="s">
        <v>14</v>
      </c>
      <c r="C43" s="6"/>
      <c r="D43" s="6"/>
      <c r="E43" s="6">
        <v>-54</v>
      </c>
      <c r="F43" s="6">
        <v>-30</v>
      </c>
      <c r="G43" s="6"/>
      <c r="H43" s="6"/>
      <c r="I43" s="6"/>
      <c r="J43" s="6"/>
      <c r="K43" s="6">
        <v>-17</v>
      </c>
      <c r="L43" s="6">
        <v>-6</v>
      </c>
      <c r="M43" s="6">
        <v>-54</v>
      </c>
      <c r="N43" s="6">
        <v>-38</v>
      </c>
      <c r="O43" s="6">
        <v>-30</v>
      </c>
      <c r="P43" s="6">
        <v>-11</v>
      </c>
      <c r="Q43" s="6">
        <v>-30</v>
      </c>
      <c r="R43" s="6">
        <v>-26</v>
      </c>
      <c r="S43" s="6">
        <v>-17</v>
      </c>
      <c r="T43" s="6">
        <v>-8</v>
      </c>
      <c r="U43" s="6"/>
      <c r="V43" s="6"/>
      <c r="W43" s="21">
        <v>-11</v>
      </c>
      <c r="X43" s="6">
        <v>-6</v>
      </c>
      <c r="Y43" s="21">
        <v>-16</v>
      </c>
      <c r="Z43" s="21">
        <v>-8</v>
      </c>
      <c r="AA43" s="21">
        <v>-19</v>
      </c>
      <c r="AB43" s="21">
        <v>-11</v>
      </c>
      <c r="AC43" s="21">
        <v>-4</v>
      </c>
      <c r="AD43" s="21">
        <v>-9</v>
      </c>
      <c r="AE43" s="21">
        <v>-9</v>
      </c>
      <c r="AF43" s="6">
        <v>-8</v>
      </c>
      <c r="AG43" s="6"/>
    </row>
    <row r="44" spans="2:33" outlineLevel="1" x14ac:dyDescent="0.25">
      <c r="B44" s="7" t="s">
        <v>117</v>
      </c>
      <c r="C44" s="8"/>
      <c r="D44" s="8"/>
      <c r="E44" s="8">
        <f>SUM(E41:E43)</f>
        <v>-2284</v>
      </c>
      <c r="F44" s="8">
        <f t="shared" ref="F44" si="65">SUM(F41:F43)</f>
        <v>-1475</v>
      </c>
      <c r="G44" s="8">
        <f>-G40+G45</f>
        <v>-2315</v>
      </c>
      <c r="H44" s="8">
        <f>-H40+H45</f>
        <v>-2658</v>
      </c>
      <c r="I44" s="8"/>
      <c r="J44" s="8"/>
      <c r="K44" s="8">
        <f>SUM(K41:K43)</f>
        <v>-1456</v>
      </c>
      <c r="L44" s="8">
        <f>SUM(L41:L43)</f>
        <v>-656</v>
      </c>
      <c r="M44" s="8">
        <f t="shared" ref="M44" si="66">SUM(M41:M43)</f>
        <v>-2284</v>
      </c>
      <c r="N44" s="8">
        <f t="shared" ref="N44" si="67">SUM(N41:N43)</f>
        <v>-1550</v>
      </c>
      <c r="O44" s="8">
        <f t="shared" ref="O44" si="68">SUM(O41:O43)</f>
        <v>-1035</v>
      </c>
      <c r="P44" s="8">
        <f t="shared" ref="P44" si="69">SUM(P41:P43)</f>
        <v>-488</v>
      </c>
      <c r="Q44" s="8">
        <f t="shared" ref="Q44" si="70">SUM(Q41:Q43)</f>
        <v>-1475</v>
      </c>
      <c r="R44" s="8">
        <f t="shared" ref="R44" si="71">SUM(R41:R43)</f>
        <v>-1050</v>
      </c>
      <c r="S44" s="8">
        <f t="shared" ref="S44" si="72">SUM(S41:S43)</f>
        <v>-744</v>
      </c>
      <c r="T44" s="8">
        <f t="shared" ref="T44" si="73">SUM(T41:T43)</f>
        <v>-374</v>
      </c>
      <c r="U44" s="8"/>
      <c r="V44" s="8"/>
      <c r="W44" s="8">
        <f t="shared" ref="W44" si="74">SUM(W41:W43)</f>
        <v>-800</v>
      </c>
      <c r="X44" s="8">
        <f t="shared" ref="X44" si="75">SUM(X41:X43)</f>
        <v>-656</v>
      </c>
      <c r="Y44" s="34">
        <f t="shared" ref="Y44" si="76">SUM(Y41:Y43)</f>
        <v>-734</v>
      </c>
      <c r="Z44" s="34">
        <f t="shared" ref="Z44" si="77">SUM(Z41:Z43)</f>
        <v>-515</v>
      </c>
      <c r="AA44" s="34">
        <f t="shared" ref="AA44" si="78">SUM(AA41:AA43)</f>
        <v>-547</v>
      </c>
      <c r="AB44" s="34">
        <f t="shared" ref="AB44" si="79">SUM(AB41:AB43)</f>
        <v>-488</v>
      </c>
      <c r="AC44" s="34">
        <f t="shared" ref="AC44" si="80">SUM(AC41:AC43)</f>
        <v>-425</v>
      </c>
      <c r="AD44" s="34">
        <f t="shared" ref="AD44" si="81">SUM(AD41:AD43)</f>
        <v>-306</v>
      </c>
      <c r="AE44" s="34">
        <f t="shared" ref="AE44" si="82">SUM(AE41:AE43)</f>
        <v>-370</v>
      </c>
      <c r="AF44" s="8">
        <f t="shared" ref="AF44" si="83">SUM(AF41:AF43)</f>
        <v>-374</v>
      </c>
      <c r="AG44" s="6"/>
    </row>
    <row r="45" spans="2:33" outlineLevel="1" x14ac:dyDescent="0.25">
      <c r="B45" s="7" t="s">
        <v>118</v>
      </c>
      <c r="C45" s="8"/>
      <c r="D45" s="8"/>
      <c r="E45" s="8">
        <f>+E40+E44</f>
        <v>113</v>
      </c>
      <c r="F45" s="8">
        <f t="shared" ref="F45" si="84">+F40+F44</f>
        <v>83</v>
      </c>
      <c r="G45" s="8">
        <v>101</v>
      </c>
      <c r="H45" s="8">
        <v>121</v>
      </c>
      <c r="I45" s="8"/>
      <c r="J45" s="8"/>
      <c r="K45" s="8">
        <f t="shared" ref="K45:L45" si="85">+K40+K44</f>
        <v>73</v>
      </c>
      <c r="L45" s="8">
        <f t="shared" si="85"/>
        <v>30</v>
      </c>
      <c r="M45" s="8">
        <f t="shared" ref="M45" si="86">+M40+M44</f>
        <v>113</v>
      </c>
      <c r="N45" s="8">
        <f t="shared" ref="N45" si="87">+N40+N44</f>
        <v>79</v>
      </c>
      <c r="O45" s="8">
        <f t="shared" ref="O45" si="88">+O40+O44</f>
        <v>52</v>
      </c>
      <c r="P45" s="8">
        <f t="shared" ref="P45" si="89">+P40+P44</f>
        <v>25</v>
      </c>
      <c r="Q45" s="8">
        <f t="shared" ref="Q45" si="90">+Q40+Q44</f>
        <v>83</v>
      </c>
      <c r="R45" s="8">
        <f t="shared" ref="R45" si="91">+R40+R44</f>
        <v>61</v>
      </c>
      <c r="S45" s="8">
        <f t="shared" ref="S45" si="92">+S40+S44</f>
        <v>48</v>
      </c>
      <c r="T45" s="8">
        <f t="shared" ref="T45" si="93">+T40+T44</f>
        <v>28</v>
      </c>
      <c r="U45" s="8"/>
      <c r="V45" s="8"/>
      <c r="W45" s="8">
        <f t="shared" ref="W45" si="94">+W40+W44</f>
        <v>43</v>
      </c>
      <c r="X45" s="8">
        <f t="shared" ref="X45" si="95">+X40+X44</f>
        <v>30</v>
      </c>
      <c r="Y45" s="34">
        <f t="shared" ref="Y45" si="96">+Y40+Y44</f>
        <v>34</v>
      </c>
      <c r="Z45" s="34">
        <f t="shared" ref="Z45" si="97">+Z40+Z44</f>
        <v>27</v>
      </c>
      <c r="AA45" s="34">
        <f t="shared" ref="AA45" si="98">+AA40+AA44</f>
        <v>27</v>
      </c>
      <c r="AB45" s="34">
        <f t="shared" ref="AB45" si="99">+AB40+AB44</f>
        <v>25</v>
      </c>
      <c r="AC45" s="34">
        <f t="shared" ref="AC45" si="100">+AC40+AC44</f>
        <v>22</v>
      </c>
      <c r="AD45" s="34">
        <f t="shared" ref="AD45" si="101">+AD40+AD44</f>
        <v>13</v>
      </c>
      <c r="AE45" s="34">
        <f t="shared" ref="AE45" si="102">+AE40+AE44</f>
        <v>20</v>
      </c>
      <c r="AF45" s="8">
        <f t="shared" ref="AF45" si="103">+AF40+AF44</f>
        <v>28</v>
      </c>
      <c r="AG45" s="6"/>
    </row>
    <row r="46" spans="2:33" outlineLevel="1" x14ac:dyDescent="0.25">
      <c r="B46" s="5" t="s">
        <v>15</v>
      </c>
      <c r="C46" s="6"/>
      <c r="D46" s="6"/>
      <c r="E46" s="6">
        <v>-16</v>
      </c>
      <c r="F46" s="6">
        <v>-12</v>
      </c>
      <c r="G46" s="6">
        <v>-25</v>
      </c>
      <c r="H46" s="6">
        <v>-48</v>
      </c>
      <c r="I46" s="6"/>
      <c r="J46" s="6"/>
      <c r="K46" s="6">
        <v>-8</v>
      </c>
      <c r="L46" s="6">
        <v>-4</v>
      </c>
      <c r="M46" s="6">
        <v>-16</v>
      </c>
      <c r="N46" s="6">
        <v>-12</v>
      </c>
      <c r="O46" s="6">
        <v>-7</v>
      </c>
      <c r="P46" s="6">
        <v>-3</v>
      </c>
      <c r="Q46" s="6">
        <v>-12</v>
      </c>
      <c r="R46" s="6">
        <v>-9</v>
      </c>
      <c r="S46" s="6">
        <v>-6</v>
      </c>
      <c r="T46" s="6">
        <v>-3</v>
      </c>
      <c r="U46" s="6"/>
      <c r="V46" s="6"/>
      <c r="W46" s="21">
        <v>-4</v>
      </c>
      <c r="X46" s="6">
        <v>-4</v>
      </c>
      <c r="Y46" s="21">
        <v>-4</v>
      </c>
      <c r="Z46" s="21">
        <v>-5</v>
      </c>
      <c r="AA46" s="21">
        <v>-4</v>
      </c>
      <c r="AB46" s="21">
        <v>-3</v>
      </c>
      <c r="AC46" s="21">
        <v>-3</v>
      </c>
      <c r="AD46" s="21">
        <v>-3</v>
      </c>
      <c r="AE46" s="21">
        <v>-3</v>
      </c>
      <c r="AF46" s="6">
        <v>-3</v>
      </c>
      <c r="AG46" s="6"/>
    </row>
    <row r="47" spans="2:33" outlineLevel="1" x14ac:dyDescent="0.25">
      <c r="B47" s="7" t="s">
        <v>119</v>
      </c>
      <c r="C47" s="8"/>
      <c r="D47" s="8"/>
      <c r="E47" s="8">
        <f>+E45+E46</f>
        <v>97</v>
      </c>
      <c r="F47" s="8">
        <f t="shared" ref="F47" si="104">+F45+F46</f>
        <v>71</v>
      </c>
      <c r="G47" s="8">
        <f t="shared" ref="G47" si="105">+G45+G46</f>
        <v>76</v>
      </c>
      <c r="H47" s="8">
        <f t="shared" ref="H47" si="106">+H45+H46</f>
        <v>73</v>
      </c>
      <c r="I47" s="8"/>
      <c r="J47" s="8"/>
      <c r="K47" s="8">
        <f>+K45+K46</f>
        <v>65</v>
      </c>
      <c r="L47" s="8">
        <f>+L45+L46</f>
        <v>26</v>
      </c>
      <c r="M47" s="8">
        <f t="shared" ref="M47" si="107">+M45+M46</f>
        <v>97</v>
      </c>
      <c r="N47" s="8">
        <f t="shared" ref="N47" si="108">+N45+N46</f>
        <v>67</v>
      </c>
      <c r="O47" s="8">
        <f t="shared" ref="O47" si="109">+O45+O46</f>
        <v>45</v>
      </c>
      <c r="P47" s="8">
        <f t="shared" ref="P47" si="110">+P45+P46</f>
        <v>22</v>
      </c>
      <c r="Q47" s="8">
        <f t="shared" ref="Q47" si="111">+Q45+Q46</f>
        <v>71</v>
      </c>
      <c r="R47" s="8">
        <f t="shared" ref="R47" si="112">+R45+R46</f>
        <v>52</v>
      </c>
      <c r="S47" s="8">
        <f t="shared" ref="S47" si="113">+S45+S46</f>
        <v>42</v>
      </c>
      <c r="T47" s="8">
        <f t="shared" ref="T47" si="114">+T45+T46</f>
        <v>25</v>
      </c>
      <c r="U47" s="8"/>
      <c r="V47" s="8"/>
      <c r="W47" s="8">
        <f t="shared" ref="W47" si="115">+W45+W46</f>
        <v>39</v>
      </c>
      <c r="X47" s="8">
        <f t="shared" ref="X47" si="116">+X45+X46</f>
        <v>26</v>
      </c>
      <c r="Y47" s="8">
        <f t="shared" ref="Y47" si="117">+Y45+Y46</f>
        <v>30</v>
      </c>
      <c r="Z47" s="34">
        <f t="shared" ref="Z47" si="118">+Z45+Z46</f>
        <v>22</v>
      </c>
      <c r="AA47" s="34">
        <f t="shared" ref="AA47" si="119">+AA45+AA46</f>
        <v>23</v>
      </c>
      <c r="AB47" s="34">
        <f t="shared" ref="AB47" si="120">+AB45+AB46</f>
        <v>22</v>
      </c>
      <c r="AC47" s="34">
        <f t="shared" ref="AC47" si="121">+AC45+AC46</f>
        <v>19</v>
      </c>
      <c r="AD47" s="8">
        <f t="shared" ref="AD47" si="122">+AD45+AD46</f>
        <v>10</v>
      </c>
      <c r="AE47" s="8">
        <f t="shared" ref="AE47" si="123">+AE45+AE46</f>
        <v>17</v>
      </c>
      <c r="AF47" s="8">
        <f t="shared" ref="AF47" si="124">+AF45+AF46</f>
        <v>25</v>
      </c>
      <c r="AG47" s="6"/>
    </row>
    <row r="48" spans="2:33" outlineLevel="1" x14ac:dyDescent="0.25">
      <c r="B48" s="5" t="s">
        <v>19</v>
      </c>
      <c r="C48" s="6"/>
      <c r="D48" s="6"/>
      <c r="E48" s="6">
        <v>3</v>
      </c>
      <c r="F48" s="6">
        <v>10</v>
      </c>
      <c r="G48" s="6">
        <v>1</v>
      </c>
      <c r="H48" s="6">
        <v>-27</v>
      </c>
      <c r="I48" s="6"/>
      <c r="J48" s="6"/>
      <c r="K48" s="6">
        <v>2</v>
      </c>
      <c r="L48" s="6">
        <v>0</v>
      </c>
      <c r="M48" s="6">
        <v>3</v>
      </c>
      <c r="N48" s="6">
        <v>2</v>
      </c>
      <c r="O48" s="6">
        <v>1</v>
      </c>
      <c r="P48" s="6">
        <v>1</v>
      </c>
      <c r="Q48" s="6">
        <v>10</v>
      </c>
      <c r="R48" s="6">
        <v>8</v>
      </c>
      <c r="S48" s="6">
        <v>6</v>
      </c>
      <c r="T48" s="6">
        <v>4</v>
      </c>
      <c r="U48" s="6"/>
      <c r="V48" s="6"/>
      <c r="W48" s="21">
        <v>2</v>
      </c>
      <c r="X48" s="6">
        <v>0</v>
      </c>
      <c r="Y48" s="21">
        <v>1</v>
      </c>
      <c r="Z48" s="21">
        <v>1</v>
      </c>
      <c r="AA48" s="21">
        <v>0</v>
      </c>
      <c r="AB48" s="21">
        <v>1</v>
      </c>
      <c r="AC48" s="21">
        <v>2</v>
      </c>
      <c r="AD48" s="21">
        <v>2</v>
      </c>
      <c r="AE48" s="21">
        <v>2</v>
      </c>
      <c r="AF48" s="6">
        <v>4</v>
      </c>
      <c r="AG48" s="6"/>
    </row>
    <row r="49" spans="2:33" outlineLevel="1" x14ac:dyDescent="0.25">
      <c r="B49" s="7" t="s">
        <v>120</v>
      </c>
      <c r="C49" s="8"/>
      <c r="D49" s="8"/>
      <c r="E49" s="8">
        <f>+E47+E48</f>
        <v>100</v>
      </c>
      <c r="F49" s="8">
        <f>+F47+F48</f>
        <v>81</v>
      </c>
      <c r="G49" s="8">
        <v>77</v>
      </c>
      <c r="H49" s="8">
        <v>46</v>
      </c>
      <c r="I49" s="8"/>
      <c r="J49" s="8"/>
      <c r="K49" s="8">
        <f>+K47+K48</f>
        <v>67</v>
      </c>
      <c r="L49" s="8">
        <f>+L47+L48</f>
        <v>26</v>
      </c>
      <c r="M49" s="8">
        <f t="shared" ref="M49" si="125">+N49+Y49</f>
        <v>100</v>
      </c>
      <c r="N49" s="8">
        <f t="shared" ref="N49" si="126">+O49+Z49</f>
        <v>69</v>
      </c>
      <c r="O49" s="8">
        <f t="shared" ref="O49" si="127">+P49+AA49</f>
        <v>46</v>
      </c>
      <c r="P49" s="8">
        <f t="shared" ref="P49" si="128">+AB49</f>
        <v>23</v>
      </c>
      <c r="Q49" s="8">
        <f t="shared" ref="Q49" si="129">+R49+AC49</f>
        <v>81</v>
      </c>
      <c r="R49" s="8">
        <f t="shared" ref="R49" si="130">+S49+AD49</f>
        <v>60</v>
      </c>
      <c r="S49" s="8">
        <f t="shared" ref="S49" si="131">+T49+AE49</f>
        <v>48</v>
      </c>
      <c r="T49" s="8">
        <f t="shared" ref="T49" si="132">+AF49</f>
        <v>29</v>
      </c>
      <c r="U49" s="8"/>
      <c r="V49" s="8"/>
      <c r="W49" s="8">
        <f t="shared" ref="W49" si="133">+W47+W48</f>
        <v>41</v>
      </c>
      <c r="X49" s="8">
        <f t="shared" ref="X49:AF49" si="134">+X47+X48</f>
        <v>26</v>
      </c>
      <c r="Y49" s="34">
        <f t="shared" si="134"/>
        <v>31</v>
      </c>
      <c r="Z49" s="34">
        <f t="shared" si="134"/>
        <v>23</v>
      </c>
      <c r="AA49" s="34">
        <f t="shared" si="134"/>
        <v>23</v>
      </c>
      <c r="AB49" s="34">
        <f t="shared" si="134"/>
        <v>23</v>
      </c>
      <c r="AC49" s="34">
        <f t="shared" si="134"/>
        <v>21</v>
      </c>
      <c r="AD49" s="34">
        <f t="shared" si="134"/>
        <v>12</v>
      </c>
      <c r="AE49" s="34">
        <f t="shared" si="134"/>
        <v>19</v>
      </c>
      <c r="AF49" s="8">
        <f t="shared" si="134"/>
        <v>29</v>
      </c>
      <c r="AG49" s="6"/>
    </row>
    <row r="50" spans="2:33" outlineLevel="1" x14ac:dyDescent="0.25">
      <c r="C50" s="6"/>
      <c r="D50" s="6"/>
      <c r="E50" s="43"/>
      <c r="F50" s="6"/>
      <c r="G50" s="6"/>
      <c r="H50" s="6"/>
      <c r="I50" s="6"/>
      <c r="J50" s="6"/>
      <c r="M50" s="27"/>
      <c r="N50" s="6"/>
      <c r="O50" s="6"/>
      <c r="P50" s="6"/>
      <c r="Q50" s="6"/>
      <c r="R50" s="6"/>
      <c r="S50" s="6"/>
      <c r="T50" s="6"/>
      <c r="U50" s="6"/>
      <c r="V50" s="21"/>
      <c r="W50" s="43"/>
      <c r="X50" s="43"/>
      <c r="Y50" s="43"/>
      <c r="Z50" s="43"/>
      <c r="AA50" s="43"/>
      <c r="AB50" s="43"/>
      <c r="AC50" s="43"/>
      <c r="AD50" s="43"/>
      <c r="AE50" s="21"/>
      <c r="AF50" s="6"/>
      <c r="AG50" s="6"/>
    </row>
    <row r="51" spans="2:33" outlineLevel="1" x14ac:dyDescent="0.25">
      <c r="B51" s="35" t="s">
        <v>132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2:33" outlineLevel="1" x14ac:dyDescent="0.25">
      <c r="B52" s="3" t="s">
        <v>37</v>
      </c>
      <c r="C52" s="6"/>
      <c r="D52" s="6"/>
      <c r="E52" s="21">
        <v>1068</v>
      </c>
      <c r="F52" s="21">
        <v>904</v>
      </c>
      <c r="G52" s="21">
        <v>1072</v>
      </c>
      <c r="H52" s="21">
        <v>1205</v>
      </c>
      <c r="I52" s="21"/>
      <c r="J52" s="21"/>
      <c r="K52" s="21">
        <v>1107</v>
      </c>
      <c r="L52" s="21">
        <v>1097</v>
      </c>
      <c r="M52" s="21">
        <v>1068</v>
      </c>
      <c r="N52" s="21">
        <v>857</v>
      </c>
      <c r="O52" s="21">
        <v>814</v>
      </c>
      <c r="P52" s="21">
        <v>978</v>
      </c>
      <c r="Q52" s="21">
        <v>904</v>
      </c>
      <c r="R52" s="21">
        <v>894</v>
      </c>
      <c r="S52" s="21">
        <v>832</v>
      </c>
      <c r="T52" s="21">
        <v>1053</v>
      </c>
      <c r="U52" s="21"/>
      <c r="V52" s="21"/>
      <c r="W52" s="21">
        <v>1107</v>
      </c>
      <c r="X52" s="21">
        <v>1097</v>
      </c>
      <c r="Y52" s="21">
        <v>1068</v>
      </c>
      <c r="Z52" s="21">
        <v>857</v>
      </c>
      <c r="AA52" s="21">
        <v>814</v>
      </c>
      <c r="AB52" s="21">
        <v>978</v>
      </c>
      <c r="AC52" s="21">
        <v>904</v>
      </c>
      <c r="AD52" s="21">
        <v>894</v>
      </c>
      <c r="AE52" s="21">
        <v>832</v>
      </c>
      <c r="AF52" s="21">
        <v>1053</v>
      </c>
      <c r="AG52" s="6"/>
    </row>
    <row r="53" spans="2:33" outlineLevel="1" x14ac:dyDescent="0.25">
      <c r="B53" s="3" t="s">
        <v>121</v>
      </c>
      <c r="C53" s="6"/>
      <c r="D53" s="6"/>
      <c r="E53" s="21">
        <v>-132</v>
      </c>
      <c r="F53" s="21">
        <v>-108</v>
      </c>
      <c r="G53" s="21">
        <v>-153.4219957</v>
      </c>
      <c r="H53" s="21">
        <v>-75.639302499999999</v>
      </c>
      <c r="I53" s="21"/>
      <c r="J53" s="21"/>
      <c r="K53" s="21">
        <v>-130</v>
      </c>
      <c r="L53" s="21">
        <v>-106</v>
      </c>
      <c r="M53" s="21">
        <v>-132</v>
      </c>
      <c r="N53" s="21">
        <v>-52.863154999999999</v>
      </c>
      <c r="O53" s="21">
        <v>-100.0362238</v>
      </c>
      <c r="P53" s="21">
        <v>-235</v>
      </c>
      <c r="Q53" s="21">
        <v>-108</v>
      </c>
      <c r="R53" s="21">
        <v>-67.797620199999997</v>
      </c>
      <c r="S53" s="21">
        <v>-101.6228545</v>
      </c>
      <c r="T53" s="21">
        <v>-160.80970809999999</v>
      </c>
      <c r="U53" s="21"/>
      <c r="V53" s="21"/>
      <c r="W53" s="21">
        <v>-130</v>
      </c>
      <c r="X53" s="21">
        <v>-106</v>
      </c>
      <c r="Y53" s="21">
        <v>-132</v>
      </c>
      <c r="Z53" s="21">
        <v>-52.863154999999999</v>
      </c>
      <c r="AA53" s="21">
        <v>-100.0362238</v>
      </c>
      <c r="AB53" s="21">
        <v>-235</v>
      </c>
      <c r="AC53" s="21">
        <v>-108</v>
      </c>
      <c r="AD53" s="21">
        <v>-67.797620199999997</v>
      </c>
      <c r="AE53" s="21">
        <v>-101.6228545</v>
      </c>
      <c r="AF53" s="21">
        <v>-160.80970809999999</v>
      </c>
      <c r="AG53" s="6"/>
    </row>
    <row r="54" spans="2:33" outlineLevel="1" x14ac:dyDescent="0.25">
      <c r="B54" s="3" t="s">
        <v>122</v>
      </c>
      <c r="C54" s="6"/>
      <c r="D54" s="6"/>
      <c r="E54" s="21">
        <v>231</v>
      </c>
      <c r="F54" s="21">
        <v>294</v>
      </c>
      <c r="G54" s="21">
        <v>444</v>
      </c>
      <c r="H54" s="21">
        <v>-409</v>
      </c>
      <c r="I54" s="21"/>
      <c r="J54" s="21"/>
      <c r="K54" s="21">
        <v>229</v>
      </c>
      <c r="L54" s="21">
        <v>220</v>
      </c>
      <c r="M54" s="21">
        <v>231</v>
      </c>
      <c r="N54" s="21">
        <v>119</v>
      </c>
      <c r="O54" s="21">
        <v>144</v>
      </c>
      <c r="P54" s="21">
        <v>274</v>
      </c>
      <c r="Q54" s="21">
        <v>294</v>
      </c>
      <c r="R54" s="21">
        <v>234</v>
      </c>
      <c r="S54" s="21">
        <v>248</v>
      </c>
      <c r="T54" s="21">
        <v>461</v>
      </c>
      <c r="U54" s="21"/>
      <c r="V54" s="21"/>
      <c r="W54" s="21">
        <v>229</v>
      </c>
      <c r="X54" s="21">
        <v>220</v>
      </c>
      <c r="Y54" s="21">
        <v>231</v>
      </c>
      <c r="Z54" s="21">
        <v>119</v>
      </c>
      <c r="AA54" s="21">
        <v>144</v>
      </c>
      <c r="AB54" s="21">
        <v>274</v>
      </c>
      <c r="AC54" s="21">
        <v>294</v>
      </c>
      <c r="AD54" s="21">
        <v>234</v>
      </c>
      <c r="AE54" s="21">
        <v>248</v>
      </c>
      <c r="AF54" s="21">
        <v>461</v>
      </c>
      <c r="AG54" s="6"/>
    </row>
    <row r="55" spans="2:33" outlineLevel="1" x14ac:dyDescent="0.25"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6"/>
    </row>
    <row r="56" spans="2:33" outlineLevel="1" x14ac:dyDescent="0.25">
      <c r="B56" s="35" t="s">
        <v>129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2:33" outlineLevel="1" x14ac:dyDescent="0.25">
      <c r="B57" s="3" t="s">
        <v>123</v>
      </c>
      <c r="C57" s="6"/>
      <c r="D57" s="6"/>
      <c r="E57" s="21">
        <v>116</v>
      </c>
      <c r="F57" s="21">
        <v>-14</v>
      </c>
      <c r="G57" s="21">
        <v>273</v>
      </c>
      <c r="H57" s="21">
        <v>152</v>
      </c>
      <c r="I57" s="21"/>
      <c r="J57" s="21"/>
      <c r="K57" s="21">
        <v>78</v>
      </c>
      <c r="L57" s="21">
        <v>10</v>
      </c>
      <c r="M57" s="21">
        <v>116</v>
      </c>
      <c r="N57" s="21">
        <v>5</v>
      </c>
      <c r="O57" s="21">
        <v>30</v>
      </c>
      <c r="P57" s="21">
        <v>10</v>
      </c>
      <c r="Q57" s="21">
        <v>-14</v>
      </c>
      <c r="R57" s="21">
        <v>-74</v>
      </c>
      <c r="S57" s="21">
        <v>-51</v>
      </c>
      <c r="T57" s="21">
        <v>-7</v>
      </c>
      <c r="U57" s="21"/>
      <c r="V57" s="21"/>
      <c r="W57" s="6">
        <v>68</v>
      </c>
      <c r="X57" s="21">
        <v>10</v>
      </c>
      <c r="Y57" s="21">
        <v>111</v>
      </c>
      <c r="Z57" s="21">
        <v>-25</v>
      </c>
      <c r="AA57" s="21">
        <v>20</v>
      </c>
      <c r="AB57" s="21">
        <v>10</v>
      </c>
      <c r="AC57" s="21">
        <v>60</v>
      </c>
      <c r="AD57" s="21">
        <v>-23</v>
      </c>
      <c r="AE57" s="21">
        <v>-44</v>
      </c>
      <c r="AF57" s="21">
        <v>-7</v>
      </c>
      <c r="AG57" s="6"/>
    </row>
    <row r="58" spans="2:33" outlineLevel="1" x14ac:dyDescent="0.25">
      <c r="B58" s="3" t="s">
        <v>107</v>
      </c>
      <c r="C58" s="6"/>
      <c r="D58" s="6"/>
      <c r="E58" s="21">
        <v>3493</v>
      </c>
      <c r="F58" s="21">
        <v>2738</v>
      </c>
      <c r="G58" s="21">
        <v>1930</v>
      </c>
      <c r="H58" s="21">
        <v>1858</v>
      </c>
      <c r="I58" s="21"/>
      <c r="J58" s="21"/>
      <c r="K58" s="21">
        <v>4645</v>
      </c>
      <c r="L58" s="21">
        <v>4290</v>
      </c>
      <c r="M58" s="21">
        <v>3493</v>
      </c>
      <c r="N58" s="21">
        <v>3705</v>
      </c>
      <c r="O58" s="21">
        <v>3698</v>
      </c>
      <c r="P58" s="21">
        <v>2673</v>
      </c>
      <c r="Q58" s="21">
        <v>2738</v>
      </c>
      <c r="R58" s="21">
        <v>1537</v>
      </c>
      <c r="S58" s="21">
        <v>1435</v>
      </c>
      <c r="T58" s="21">
        <v>1716</v>
      </c>
      <c r="U58" s="21"/>
      <c r="V58" s="21"/>
      <c r="W58" s="6">
        <v>4645</v>
      </c>
      <c r="X58" s="21">
        <v>4290</v>
      </c>
      <c r="Y58" s="21">
        <v>3493</v>
      </c>
      <c r="Z58" s="21">
        <v>3705</v>
      </c>
      <c r="AA58" s="21">
        <v>3698</v>
      </c>
      <c r="AB58" s="21">
        <v>2673</v>
      </c>
      <c r="AC58" s="21">
        <v>2738</v>
      </c>
      <c r="AD58" s="21">
        <v>1537</v>
      </c>
      <c r="AE58" s="21">
        <v>1435</v>
      </c>
      <c r="AF58" s="21">
        <v>1716</v>
      </c>
      <c r="AG58" s="6"/>
    </row>
    <row r="59" spans="2:33" outlineLevel="1" x14ac:dyDescent="0.25">
      <c r="B59" s="3" t="s">
        <v>124</v>
      </c>
      <c r="C59" s="6"/>
      <c r="D59" s="6"/>
      <c r="E59" s="21">
        <v>3124</v>
      </c>
      <c r="F59" s="21">
        <v>2343</v>
      </c>
      <c r="G59" s="21">
        <v>2487</v>
      </c>
      <c r="H59" s="21">
        <v>1307</v>
      </c>
      <c r="I59" s="21"/>
      <c r="J59" s="21"/>
      <c r="K59" s="21">
        <v>2942</v>
      </c>
      <c r="L59" s="21">
        <v>1745</v>
      </c>
      <c r="M59" s="21">
        <v>3124</v>
      </c>
      <c r="N59" s="21">
        <v>2576</v>
      </c>
      <c r="O59" s="21">
        <v>2030</v>
      </c>
      <c r="P59" s="21">
        <v>442</v>
      </c>
      <c r="Q59" s="21">
        <v>2343</v>
      </c>
      <c r="R59" s="21">
        <v>706</v>
      </c>
      <c r="S59" s="21">
        <v>284</v>
      </c>
      <c r="T59" s="21">
        <v>188</v>
      </c>
      <c r="U59" s="21"/>
      <c r="V59" s="21"/>
      <c r="W59" s="21">
        <v>1198</v>
      </c>
      <c r="X59" s="21">
        <v>1745</v>
      </c>
      <c r="Y59" s="21">
        <v>548</v>
      </c>
      <c r="Z59" s="21">
        <v>546</v>
      </c>
      <c r="AA59" s="21">
        <v>1588</v>
      </c>
      <c r="AB59" s="21">
        <v>442</v>
      </c>
      <c r="AC59" s="21">
        <v>1637</v>
      </c>
      <c r="AD59" s="21">
        <v>422</v>
      </c>
      <c r="AE59" s="21">
        <v>96</v>
      </c>
      <c r="AF59" s="21">
        <v>188</v>
      </c>
      <c r="AG59" s="6"/>
    </row>
    <row r="60" spans="2:33" outlineLevel="1" x14ac:dyDescent="0.25">
      <c r="B60" s="3" t="s">
        <v>126</v>
      </c>
      <c r="C60" s="6"/>
      <c r="D60" s="6"/>
      <c r="E60" s="21">
        <v>164</v>
      </c>
      <c r="F60" s="21">
        <v>156</v>
      </c>
      <c r="G60" s="21">
        <v>202</v>
      </c>
      <c r="H60" s="21">
        <v>189</v>
      </c>
      <c r="I60" s="21"/>
      <c r="J60" s="21"/>
      <c r="K60" s="21">
        <v>168</v>
      </c>
      <c r="L60" s="21">
        <v>170</v>
      </c>
      <c r="M60" s="21">
        <v>164</v>
      </c>
      <c r="N60" s="21">
        <v>157</v>
      </c>
      <c r="O60" s="21">
        <v>161</v>
      </c>
      <c r="P60" s="21">
        <v>142</v>
      </c>
      <c r="Q60" s="21">
        <v>156</v>
      </c>
      <c r="R60" s="21">
        <v>150</v>
      </c>
      <c r="S60" s="21">
        <v>154</v>
      </c>
      <c r="T60" s="21">
        <v>172</v>
      </c>
      <c r="U60" s="21"/>
      <c r="V60" s="21"/>
      <c r="W60" s="6">
        <v>168</v>
      </c>
      <c r="X60" s="21">
        <v>170</v>
      </c>
      <c r="Y60" s="21">
        <v>164</v>
      </c>
      <c r="Z60" s="21">
        <v>157</v>
      </c>
      <c r="AA60" s="21">
        <v>161</v>
      </c>
      <c r="AB60" s="21">
        <v>142</v>
      </c>
      <c r="AC60" s="21">
        <v>156</v>
      </c>
      <c r="AD60" s="21">
        <v>150</v>
      </c>
      <c r="AE60" s="21">
        <v>154</v>
      </c>
      <c r="AF60" s="21">
        <v>172</v>
      </c>
      <c r="AG60" s="6"/>
    </row>
    <row r="61" spans="2:33" outlineLevel="1" x14ac:dyDescent="0.25">
      <c r="B61" s="3" t="s">
        <v>125</v>
      </c>
      <c r="C61" s="6"/>
      <c r="D61" s="6"/>
      <c r="E61" s="21">
        <v>172</v>
      </c>
      <c r="F61" s="21">
        <v>152</v>
      </c>
      <c r="G61" s="21">
        <v>190</v>
      </c>
      <c r="H61" s="21">
        <v>214</v>
      </c>
      <c r="I61" s="21"/>
      <c r="J61" s="21"/>
      <c r="K61" s="21">
        <v>170</v>
      </c>
      <c r="L61" s="21">
        <v>181</v>
      </c>
      <c r="M61" s="21">
        <v>172</v>
      </c>
      <c r="N61" s="21">
        <v>167</v>
      </c>
      <c r="O61" s="21">
        <v>162</v>
      </c>
      <c r="P61" s="21">
        <v>152</v>
      </c>
      <c r="Q61" s="21">
        <v>152</v>
      </c>
      <c r="R61" s="21">
        <v>153</v>
      </c>
      <c r="S61" s="21">
        <v>157</v>
      </c>
      <c r="T61" s="21">
        <v>178</v>
      </c>
      <c r="U61" s="21"/>
      <c r="V61" s="21"/>
      <c r="W61" s="6">
        <v>170</v>
      </c>
      <c r="X61" s="21">
        <v>181</v>
      </c>
      <c r="Y61" s="21">
        <v>172</v>
      </c>
      <c r="Z61" s="21">
        <v>167</v>
      </c>
      <c r="AA61" s="21">
        <v>162</v>
      </c>
      <c r="AB61" s="21">
        <v>152</v>
      </c>
      <c r="AC61" s="21">
        <v>152</v>
      </c>
      <c r="AD61" s="21">
        <v>153</v>
      </c>
      <c r="AE61" s="21">
        <v>157</v>
      </c>
      <c r="AF61" s="21">
        <v>178</v>
      </c>
      <c r="AG61" s="6"/>
    </row>
    <row r="62" spans="2:33" outlineLevel="1" x14ac:dyDescent="0.25">
      <c r="B62" s="30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6"/>
    </row>
    <row r="63" spans="2:33" x14ac:dyDescent="0.2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2:33" ht="15.6" x14ac:dyDescent="0.3">
      <c r="B64" s="37" t="s">
        <v>131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2:33" outlineLevel="1" x14ac:dyDescent="0.25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2:33" outlineLevel="1" x14ac:dyDescent="0.25">
      <c r="B66" s="11" t="s">
        <v>8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2:33" outlineLevel="1" x14ac:dyDescent="0.25">
      <c r="B67" s="5" t="s">
        <v>9</v>
      </c>
      <c r="C67" s="6"/>
      <c r="D67" s="6"/>
      <c r="E67" s="6">
        <v>0</v>
      </c>
      <c r="F67" s="6">
        <v>0</v>
      </c>
      <c r="G67" s="6"/>
      <c r="H67" s="6"/>
      <c r="I67" s="6"/>
      <c r="J67" s="6"/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/>
      <c r="V67" s="6"/>
      <c r="W67" s="21">
        <v>0</v>
      </c>
      <c r="X67" s="6">
        <v>0</v>
      </c>
      <c r="Y67" s="21">
        <v>0</v>
      </c>
      <c r="Z67" s="21"/>
      <c r="AA67" s="21"/>
      <c r="AB67" s="21">
        <v>0</v>
      </c>
      <c r="AC67" s="21">
        <v>0</v>
      </c>
      <c r="AD67" s="21"/>
      <c r="AE67" s="21"/>
      <c r="AF67" s="6">
        <v>0</v>
      </c>
      <c r="AG67" s="6"/>
    </row>
    <row r="68" spans="2:33" outlineLevel="1" x14ac:dyDescent="0.25">
      <c r="B68" s="5" t="s">
        <v>10</v>
      </c>
      <c r="C68" s="6"/>
      <c r="D68" s="6"/>
      <c r="E68" s="6">
        <v>1</v>
      </c>
      <c r="F68" s="6">
        <v>0</v>
      </c>
      <c r="G68" s="6"/>
      <c r="H68" s="6"/>
      <c r="I68" s="6"/>
      <c r="J68" s="6"/>
      <c r="K68" s="6">
        <v>0</v>
      </c>
      <c r="L68" s="6">
        <v>0</v>
      </c>
      <c r="M68" s="6">
        <v>1</v>
      </c>
      <c r="N68" s="6">
        <v>1</v>
      </c>
      <c r="O68" s="6">
        <v>1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/>
      <c r="V68" s="6"/>
      <c r="W68" s="21">
        <v>0</v>
      </c>
      <c r="X68" s="6">
        <v>0</v>
      </c>
      <c r="Y68" s="21">
        <v>0</v>
      </c>
      <c r="Z68" s="21">
        <v>0</v>
      </c>
      <c r="AA68" s="21">
        <v>1</v>
      </c>
      <c r="AB68" s="21">
        <v>0</v>
      </c>
      <c r="AC68" s="21">
        <v>0</v>
      </c>
      <c r="AD68" s="21">
        <v>0</v>
      </c>
      <c r="AE68" s="21">
        <v>0</v>
      </c>
      <c r="AF68" s="6">
        <v>0</v>
      </c>
      <c r="AG68" s="6"/>
    </row>
    <row r="69" spans="2:33" outlineLevel="1" x14ac:dyDescent="0.25">
      <c r="B69" s="7" t="s">
        <v>11</v>
      </c>
      <c r="C69" s="8"/>
      <c r="D69" s="8"/>
      <c r="E69" s="8">
        <f>SUM(E67:E68)</f>
        <v>1</v>
      </c>
      <c r="F69" s="8">
        <f>SUM(F67:F68)</f>
        <v>0</v>
      </c>
      <c r="G69" s="8">
        <f>SUM(G67:G68)</f>
        <v>0</v>
      </c>
      <c r="H69" s="8">
        <f>SUM(H67:H68)</f>
        <v>0</v>
      </c>
      <c r="I69" s="8"/>
      <c r="J69" s="8"/>
      <c r="K69" s="8">
        <f>+K67+K68</f>
        <v>0</v>
      </c>
      <c r="L69" s="8">
        <f>+L67+L68</f>
        <v>0</v>
      </c>
      <c r="M69" s="8">
        <f t="shared" ref="M69" si="135">+N69+Y69</f>
        <v>1</v>
      </c>
      <c r="N69" s="8">
        <f t="shared" ref="N69" si="136">+O69+Z69</f>
        <v>1</v>
      </c>
      <c r="O69" s="8">
        <f t="shared" ref="O69" si="137">+P69+AA69</f>
        <v>1</v>
      </c>
      <c r="P69" s="8">
        <f t="shared" ref="P69" si="138">+AB69</f>
        <v>0</v>
      </c>
      <c r="Q69" s="8">
        <f t="shared" ref="Q69" si="139">+R69+AC69</f>
        <v>0</v>
      </c>
      <c r="R69" s="8">
        <f t="shared" ref="R69" si="140">+S69+AD69</f>
        <v>0</v>
      </c>
      <c r="S69" s="8">
        <f t="shared" ref="S69" si="141">+T69+AE69</f>
        <v>0</v>
      </c>
      <c r="T69" s="8">
        <f t="shared" ref="T69" si="142">+AF69</f>
        <v>0</v>
      </c>
      <c r="U69" s="8"/>
      <c r="V69" s="8"/>
      <c r="W69" s="8">
        <f t="shared" ref="W69" si="143">SUM(W67:W68)</f>
        <v>0</v>
      </c>
      <c r="X69" s="8">
        <f t="shared" ref="X69:AE69" si="144">SUM(X67:X68)</f>
        <v>0</v>
      </c>
      <c r="Y69" s="34">
        <f t="shared" si="144"/>
        <v>0</v>
      </c>
      <c r="Z69" s="34">
        <f t="shared" si="144"/>
        <v>0</v>
      </c>
      <c r="AA69" s="34">
        <f t="shared" si="144"/>
        <v>1</v>
      </c>
      <c r="AB69" s="34">
        <f t="shared" si="144"/>
        <v>0</v>
      </c>
      <c r="AC69" s="34">
        <f t="shared" si="144"/>
        <v>0</v>
      </c>
      <c r="AD69" s="34">
        <f t="shared" si="144"/>
        <v>0</v>
      </c>
      <c r="AE69" s="34">
        <f t="shared" si="144"/>
        <v>0</v>
      </c>
      <c r="AF69" s="8">
        <f>SUM(AF67:AF68)</f>
        <v>0</v>
      </c>
      <c r="AG69" s="6"/>
    </row>
    <row r="70" spans="2:33" outlineLevel="1" x14ac:dyDescent="0.25">
      <c r="B70" s="5" t="s">
        <v>12</v>
      </c>
      <c r="C70" s="6"/>
      <c r="D70" s="6"/>
      <c r="E70" s="6">
        <v>0</v>
      </c>
      <c r="F70" s="6">
        <v>0</v>
      </c>
      <c r="G70" s="6"/>
      <c r="H70" s="6"/>
      <c r="I70" s="6"/>
      <c r="J70" s="6"/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/>
      <c r="V70" s="6"/>
      <c r="W70" s="21">
        <v>0</v>
      </c>
      <c r="X70" s="6">
        <v>0</v>
      </c>
      <c r="Y70" s="21">
        <v>0</v>
      </c>
      <c r="Z70" s="21"/>
      <c r="AA70" s="21"/>
      <c r="AB70" s="21">
        <v>0</v>
      </c>
      <c r="AC70" s="21">
        <v>0</v>
      </c>
      <c r="AD70" s="21"/>
      <c r="AE70" s="21"/>
      <c r="AF70" s="6">
        <v>0</v>
      </c>
      <c r="AG70" s="6"/>
    </row>
    <row r="71" spans="2:33" outlineLevel="1" x14ac:dyDescent="0.25">
      <c r="B71" s="5" t="s">
        <v>13</v>
      </c>
      <c r="C71" s="6"/>
      <c r="D71" s="6"/>
      <c r="E71" s="6">
        <v>-18</v>
      </c>
      <c r="F71" s="6">
        <v>0</v>
      </c>
      <c r="G71" s="6"/>
      <c r="H71" s="6"/>
      <c r="I71" s="6"/>
      <c r="J71" s="6"/>
      <c r="K71" s="6">
        <v>-9</v>
      </c>
      <c r="L71" s="6">
        <v>-5</v>
      </c>
      <c r="M71" s="6">
        <v>-18</v>
      </c>
      <c r="N71" s="6">
        <v>-13</v>
      </c>
      <c r="O71" s="6">
        <v>-9</v>
      </c>
      <c r="P71" s="6">
        <v>-5</v>
      </c>
      <c r="Q71" s="6">
        <v>0</v>
      </c>
      <c r="R71" s="6">
        <v>0</v>
      </c>
      <c r="S71" s="6">
        <v>0</v>
      </c>
      <c r="T71" s="6">
        <v>0</v>
      </c>
      <c r="U71" s="6"/>
      <c r="V71" s="6"/>
      <c r="W71" s="21">
        <v>-4</v>
      </c>
      <c r="X71" s="6">
        <v>-5</v>
      </c>
      <c r="Y71" s="21">
        <v>-5</v>
      </c>
      <c r="Z71" s="21">
        <v>-4</v>
      </c>
      <c r="AA71" s="21">
        <v>-4</v>
      </c>
      <c r="AB71" s="21">
        <v>-5</v>
      </c>
      <c r="AC71" s="21">
        <v>0</v>
      </c>
      <c r="AD71" s="21">
        <v>0</v>
      </c>
      <c r="AE71" s="21">
        <v>0</v>
      </c>
      <c r="AF71" s="6">
        <v>0</v>
      </c>
      <c r="AG71" s="6"/>
    </row>
    <row r="72" spans="2:33" outlineLevel="1" x14ac:dyDescent="0.25">
      <c r="B72" s="5" t="s">
        <v>14</v>
      </c>
      <c r="C72" s="6"/>
      <c r="D72" s="6"/>
      <c r="E72" s="6">
        <v>-53</v>
      </c>
      <c r="F72" s="6">
        <v>-14</v>
      </c>
      <c r="G72" s="6"/>
      <c r="H72" s="6"/>
      <c r="I72" s="6"/>
      <c r="J72" s="6"/>
      <c r="K72" s="6">
        <v>-14</v>
      </c>
      <c r="L72" s="6">
        <v>-8</v>
      </c>
      <c r="M72" s="6">
        <v>-53</v>
      </c>
      <c r="N72" s="6">
        <v>-48</v>
      </c>
      <c r="O72" s="6">
        <v>-44</v>
      </c>
      <c r="P72" s="6">
        <v>-28</v>
      </c>
      <c r="Q72" s="6">
        <v>-14</v>
      </c>
      <c r="R72" s="6">
        <v>0</v>
      </c>
      <c r="S72" s="6">
        <v>0</v>
      </c>
      <c r="T72" s="6">
        <v>0</v>
      </c>
      <c r="U72" s="6"/>
      <c r="V72" s="6"/>
      <c r="W72" s="21">
        <v>-6</v>
      </c>
      <c r="X72" s="6">
        <v>-8</v>
      </c>
      <c r="Y72" s="21">
        <v>-5</v>
      </c>
      <c r="Z72" s="21">
        <v>-4</v>
      </c>
      <c r="AA72" s="21">
        <v>-16</v>
      </c>
      <c r="AB72" s="21">
        <v>-28</v>
      </c>
      <c r="AC72" s="21">
        <v>-14</v>
      </c>
      <c r="AD72" s="21">
        <v>0</v>
      </c>
      <c r="AE72" s="21">
        <v>0</v>
      </c>
      <c r="AF72" s="6">
        <v>0</v>
      </c>
      <c r="AG72" s="6"/>
    </row>
    <row r="73" spans="2:33" outlineLevel="1" x14ac:dyDescent="0.25">
      <c r="B73" s="7" t="s">
        <v>117</v>
      </c>
      <c r="C73" s="8"/>
      <c r="D73" s="8"/>
      <c r="E73" s="8">
        <f>SUM(E70:E72)</f>
        <v>-71</v>
      </c>
      <c r="F73" s="8">
        <f t="shared" ref="F73" si="145">SUM(F70:F72)</f>
        <v>-14</v>
      </c>
      <c r="G73" s="8">
        <f t="shared" ref="G73" si="146">SUM(G70:G72)</f>
        <v>0</v>
      </c>
      <c r="H73" s="8">
        <f t="shared" ref="H73" si="147">SUM(H70:H72)</f>
        <v>0</v>
      </c>
      <c r="I73" s="8"/>
      <c r="J73" s="8"/>
      <c r="K73" s="8">
        <f>SUM(K70:K72)</f>
        <v>-23</v>
      </c>
      <c r="L73" s="8">
        <f>SUM(L70:L72)</f>
        <v>-13</v>
      </c>
      <c r="M73" s="8">
        <f t="shared" ref="M73" si="148">SUM(M70:M72)</f>
        <v>-71</v>
      </c>
      <c r="N73" s="8">
        <f t="shared" ref="N73" si="149">SUM(N70:N72)</f>
        <v>-61</v>
      </c>
      <c r="O73" s="8">
        <f t="shared" ref="O73" si="150">SUM(O70:O72)</f>
        <v>-53</v>
      </c>
      <c r="P73" s="8">
        <f t="shared" ref="P73" si="151">SUM(P70:P72)</f>
        <v>-33</v>
      </c>
      <c r="Q73" s="8">
        <f t="shared" ref="Q73" si="152">SUM(Q70:Q72)</f>
        <v>-14</v>
      </c>
      <c r="R73" s="8">
        <f t="shared" ref="R73" si="153">SUM(R70:R72)</f>
        <v>0</v>
      </c>
      <c r="S73" s="8">
        <f t="shared" ref="S73" si="154">SUM(S70:S72)</f>
        <v>0</v>
      </c>
      <c r="T73" s="8">
        <f t="shared" ref="T73" si="155">SUM(T70:T72)</f>
        <v>0</v>
      </c>
      <c r="U73" s="8"/>
      <c r="V73" s="8"/>
      <c r="W73" s="8">
        <f t="shared" ref="W73" si="156">SUM(W70:W72)</f>
        <v>-10</v>
      </c>
      <c r="X73" s="8">
        <f t="shared" ref="X73" si="157">SUM(X70:X72)</f>
        <v>-13</v>
      </c>
      <c r="Y73" s="34">
        <f t="shared" ref="Y73" si="158">SUM(Y70:Y72)</f>
        <v>-10</v>
      </c>
      <c r="Z73" s="34">
        <f t="shared" ref="Z73" si="159">SUM(Z70:Z72)</f>
        <v>-8</v>
      </c>
      <c r="AA73" s="34">
        <f t="shared" ref="AA73" si="160">SUM(AA70:AA72)</f>
        <v>-20</v>
      </c>
      <c r="AB73" s="34">
        <f t="shared" ref="AB73" si="161">SUM(AB70:AB72)</f>
        <v>-33</v>
      </c>
      <c r="AC73" s="34">
        <f t="shared" ref="AC73" si="162">SUM(AC70:AC72)</f>
        <v>-14</v>
      </c>
      <c r="AD73" s="34">
        <f t="shared" ref="AD73" si="163">SUM(AD70:AD72)</f>
        <v>0</v>
      </c>
      <c r="AE73" s="34">
        <f t="shared" ref="AE73" si="164">SUM(AE70:AE72)</f>
        <v>0</v>
      </c>
      <c r="AF73" s="8">
        <f t="shared" ref="AF73" si="165">SUM(AF70:AF72)</f>
        <v>0</v>
      </c>
      <c r="AG73" s="6"/>
    </row>
    <row r="74" spans="2:33" outlineLevel="1" x14ac:dyDescent="0.25">
      <c r="B74" s="7" t="s">
        <v>118</v>
      </c>
      <c r="C74" s="8"/>
      <c r="D74" s="8"/>
      <c r="E74" s="8">
        <f>+E69+E73</f>
        <v>-70</v>
      </c>
      <c r="F74" s="8">
        <f t="shared" ref="F74" si="166">+F69+F73</f>
        <v>-14</v>
      </c>
      <c r="G74" s="8">
        <f t="shared" ref="G74" si="167">+G69+G73</f>
        <v>0</v>
      </c>
      <c r="H74" s="8">
        <f t="shared" ref="H74" si="168">+H69+H73</f>
        <v>0</v>
      </c>
      <c r="I74" s="8"/>
      <c r="J74" s="8"/>
      <c r="K74" s="8">
        <f t="shared" ref="K74:L74" si="169">+K69+K73</f>
        <v>-23</v>
      </c>
      <c r="L74" s="8">
        <f t="shared" si="169"/>
        <v>-13</v>
      </c>
      <c r="M74" s="8">
        <f t="shared" ref="M74" si="170">+M69+M73</f>
        <v>-70</v>
      </c>
      <c r="N74" s="8">
        <f t="shared" ref="N74" si="171">+N69+N73</f>
        <v>-60</v>
      </c>
      <c r="O74" s="8">
        <f t="shared" ref="O74" si="172">+O69+O73</f>
        <v>-52</v>
      </c>
      <c r="P74" s="8">
        <f t="shared" ref="P74" si="173">+P69+P73</f>
        <v>-33</v>
      </c>
      <c r="Q74" s="8">
        <f t="shared" ref="Q74" si="174">+Q69+Q73</f>
        <v>-14</v>
      </c>
      <c r="R74" s="8">
        <f t="shared" ref="R74" si="175">+R69+R73</f>
        <v>0</v>
      </c>
      <c r="S74" s="8">
        <f t="shared" ref="S74" si="176">+S69+S73</f>
        <v>0</v>
      </c>
      <c r="T74" s="8">
        <f t="shared" ref="T74" si="177">+T69+T73</f>
        <v>0</v>
      </c>
      <c r="U74" s="8"/>
      <c r="V74" s="8"/>
      <c r="W74" s="8">
        <f t="shared" ref="W74" si="178">+W69+W73</f>
        <v>-10</v>
      </c>
      <c r="X74" s="8">
        <f t="shared" ref="X74" si="179">+X69+X73</f>
        <v>-13</v>
      </c>
      <c r="Y74" s="34">
        <f t="shared" ref="Y74" si="180">+Y69+Y73</f>
        <v>-10</v>
      </c>
      <c r="Z74" s="34">
        <f t="shared" ref="Z74" si="181">+Z69+Z73</f>
        <v>-8</v>
      </c>
      <c r="AA74" s="34">
        <f t="shared" ref="AA74" si="182">+AA69+AA73</f>
        <v>-19</v>
      </c>
      <c r="AB74" s="34">
        <f t="shared" ref="AB74" si="183">+AB69+AB73</f>
        <v>-33</v>
      </c>
      <c r="AC74" s="34">
        <f t="shared" ref="AC74" si="184">+AC69+AC73</f>
        <v>-14</v>
      </c>
      <c r="AD74" s="34">
        <f t="shared" ref="AD74" si="185">+AD69+AD73</f>
        <v>0</v>
      </c>
      <c r="AE74" s="34">
        <f t="shared" ref="AE74" si="186">+AE69+AE73</f>
        <v>0</v>
      </c>
      <c r="AF74" s="8">
        <f t="shared" ref="AF74" si="187">+AF69+AF73</f>
        <v>0</v>
      </c>
      <c r="AG74" s="6"/>
    </row>
    <row r="75" spans="2:33" outlineLevel="1" x14ac:dyDescent="0.25">
      <c r="B75" s="5" t="s">
        <v>15</v>
      </c>
      <c r="C75" s="6"/>
      <c r="D75" s="6"/>
      <c r="E75" s="6">
        <v>-1</v>
      </c>
      <c r="F75" s="6">
        <v>0</v>
      </c>
      <c r="G75" s="6"/>
      <c r="H75" s="6"/>
      <c r="I75" s="6"/>
      <c r="J75" s="6"/>
      <c r="K75" s="6">
        <v>-1</v>
      </c>
      <c r="L75" s="6">
        <v>0</v>
      </c>
      <c r="M75" s="6">
        <v>-1</v>
      </c>
      <c r="N75" s="6">
        <v>-1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/>
      <c r="V75" s="6"/>
      <c r="W75" s="21">
        <v>0</v>
      </c>
      <c r="X75" s="6">
        <v>0</v>
      </c>
      <c r="Y75" s="21">
        <v>0</v>
      </c>
      <c r="Z75" s="21">
        <v>-1</v>
      </c>
      <c r="AA75" s="21"/>
      <c r="AB75" s="21">
        <v>0</v>
      </c>
      <c r="AC75" s="21">
        <v>0</v>
      </c>
      <c r="AD75" s="21">
        <v>0</v>
      </c>
      <c r="AE75" s="21">
        <v>0</v>
      </c>
      <c r="AF75" s="6">
        <v>0</v>
      </c>
      <c r="AG75" s="6"/>
    </row>
    <row r="76" spans="2:33" outlineLevel="1" x14ac:dyDescent="0.25">
      <c r="B76" s="7" t="s">
        <v>119</v>
      </c>
      <c r="C76" s="8"/>
      <c r="D76" s="8"/>
      <c r="E76" s="8">
        <f>+E74+E75</f>
        <v>-71</v>
      </c>
      <c r="F76" s="8">
        <f t="shared" ref="F76" si="188">+F74+F75</f>
        <v>-14</v>
      </c>
      <c r="G76" s="8">
        <f t="shared" ref="G76" si="189">+G74+G75</f>
        <v>0</v>
      </c>
      <c r="H76" s="8">
        <f t="shared" ref="H76" si="190">+H74+H75</f>
        <v>0</v>
      </c>
      <c r="I76" s="8"/>
      <c r="J76" s="8"/>
      <c r="K76" s="8">
        <f>+K74+K75</f>
        <v>-24</v>
      </c>
      <c r="L76" s="8">
        <f>+L74+L75</f>
        <v>-13</v>
      </c>
      <c r="M76" s="8">
        <f t="shared" ref="M76" si="191">+M74+M75</f>
        <v>-71</v>
      </c>
      <c r="N76" s="8">
        <f t="shared" ref="N76" si="192">+N74+N75</f>
        <v>-61</v>
      </c>
      <c r="O76" s="8">
        <f t="shared" ref="O76" si="193">+O74+O75</f>
        <v>-52</v>
      </c>
      <c r="P76" s="8">
        <f t="shared" ref="P76" si="194">+P74+P75</f>
        <v>-33</v>
      </c>
      <c r="Q76" s="8">
        <f t="shared" ref="Q76" si="195">+Q74+Q75</f>
        <v>-14</v>
      </c>
      <c r="R76" s="8">
        <f t="shared" ref="R76" si="196">+R74+R75</f>
        <v>0</v>
      </c>
      <c r="S76" s="8">
        <f t="shared" ref="S76" si="197">+S74+S75</f>
        <v>0</v>
      </c>
      <c r="T76" s="8">
        <f t="shared" ref="T76" si="198">+T74+T75</f>
        <v>0</v>
      </c>
      <c r="U76" s="8"/>
      <c r="V76" s="8"/>
      <c r="W76" s="8">
        <f t="shared" ref="W76" si="199">+W74+W75</f>
        <v>-10</v>
      </c>
      <c r="X76" s="8">
        <f t="shared" ref="X76" si="200">+X74+X75</f>
        <v>-13</v>
      </c>
      <c r="Y76" s="8">
        <f t="shared" ref="Y76" si="201">+Y74+Y75</f>
        <v>-10</v>
      </c>
      <c r="Z76" s="8">
        <f t="shared" ref="Z76" si="202">+Z74+Z75</f>
        <v>-9</v>
      </c>
      <c r="AA76" s="8">
        <f t="shared" ref="AA76" si="203">+AA74+AA75</f>
        <v>-19</v>
      </c>
      <c r="AB76" s="8">
        <f t="shared" ref="AB76" si="204">+AB74+AB75</f>
        <v>-33</v>
      </c>
      <c r="AC76" s="8">
        <f t="shared" ref="AC76" si="205">+AC74+AC75</f>
        <v>-14</v>
      </c>
      <c r="AD76" s="8">
        <f t="shared" ref="AD76" si="206">+AD74+AD75</f>
        <v>0</v>
      </c>
      <c r="AE76" s="8">
        <f t="shared" ref="AE76" si="207">+AE74+AE75</f>
        <v>0</v>
      </c>
      <c r="AF76" s="8">
        <f t="shared" ref="AF76" si="208">+AF74+AF75</f>
        <v>0</v>
      </c>
      <c r="AG76" s="6"/>
    </row>
    <row r="77" spans="2:33" outlineLevel="1" x14ac:dyDescent="0.25">
      <c r="B77" s="5" t="s">
        <v>19</v>
      </c>
      <c r="C77" s="6"/>
      <c r="D77" s="6"/>
      <c r="E77" s="6">
        <v>20</v>
      </c>
      <c r="F77" s="6">
        <v>-65</v>
      </c>
      <c r="G77" s="6"/>
      <c r="H77" s="6"/>
      <c r="I77" s="6"/>
      <c r="J77" s="6"/>
      <c r="K77" s="6">
        <v>9</v>
      </c>
      <c r="L77" s="6">
        <v>2</v>
      </c>
      <c r="M77" s="6">
        <v>20</v>
      </c>
      <c r="N77" s="6">
        <v>17</v>
      </c>
      <c r="O77" s="6">
        <v>13</v>
      </c>
      <c r="P77" s="6">
        <v>-20</v>
      </c>
      <c r="Q77" s="6">
        <v>-65</v>
      </c>
      <c r="R77" s="6">
        <v>-20</v>
      </c>
      <c r="S77" s="6">
        <v>-12</v>
      </c>
      <c r="T77" s="6">
        <v>-4</v>
      </c>
      <c r="U77" s="6"/>
      <c r="V77" s="6"/>
      <c r="W77" s="21">
        <v>7</v>
      </c>
      <c r="X77" s="6">
        <v>2</v>
      </c>
      <c r="Y77" s="21">
        <v>3</v>
      </c>
      <c r="Z77" s="21">
        <v>4</v>
      </c>
      <c r="AA77" s="21">
        <v>33</v>
      </c>
      <c r="AB77" s="21">
        <v>-20</v>
      </c>
      <c r="AC77" s="21">
        <v>-45</v>
      </c>
      <c r="AD77" s="21">
        <v>-8</v>
      </c>
      <c r="AE77" s="21">
        <v>-8</v>
      </c>
      <c r="AF77" s="6">
        <v>-4</v>
      </c>
      <c r="AG77" s="6"/>
    </row>
    <row r="78" spans="2:33" outlineLevel="1" x14ac:dyDescent="0.25">
      <c r="B78" s="7" t="s">
        <v>120</v>
      </c>
      <c r="C78" s="8"/>
      <c r="D78" s="8"/>
      <c r="E78" s="8">
        <f>+E76+E77</f>
        <v>-51</v>
      </c>
      <c r="F78" s="8">
        <f>+F76+F77</f>
        <v>-79</v>
      </c>
      <c r="G78" s="8">
        <f>+G76+G77</f>
        <v>0</v>
      </c>
      <c r="H78" s="8">
        <f>+H76+H77</f>
        <v>0</v>
      </c>
      <c r="I78" s="8"/>
      <c r="J78" s="8"/>
      <c r="K78" s="8">
        <f>+K76+K77</f>
        <v>-15</v>
      </c>
      <c r="L78" s="8">
        <f>+L76+L77</f>
        <v>-11</v>
      </c>
      <c r="M78" s="8">
        <f t="shared" ref="M78" si="209">+N78+Y78</f>
        <v>-51</v>
      </c>
      <c r="N78" s="8">
        <f t="shared" ref="N78" si="210">+O78+Z78</f>
        <v>-44</v>
      </c>
      <c r="O78" s="8">
        <f t="shared" ref="O78" si="211">+P78+AA78</f>
        <v>-39</v>
      </c>
      <c r="P78" s="8">
        <f t="shared" ref="P78" si="212">+AB78</f>
        <v>-53</v>
      </c>
      <c r="Q78" s="8">
        <f t="shared" ref="Q78" si="213">+R78+AC78</f>
        <v>-79</v>
      </c>
      <c r="R78" s="8">
        <f t="shared" ref="R78" si="214">+S78+AD78</f>
        <v>-20</v>
      </c>
      <c r="S78" s="8">
        <f t="shared" ref="S78" si="215">+T78+AE78</f>
        <v>-12</v>
      </c>
      <c r="T78" s="8">
        <f t="shared" ref="T78" si="216">+AF78</f>
        <v>-4</v>
      </c>
      <c r="U78" s="8"/>
      <c r="V78" s="8"/>
      <c r="W78" s="8">
        <f t="shared" ref="W78" si="217">+W76+W77</f>
        <v>-3</v>
      </c>
      <c r="X78" s="8">
        <f t="shared" ref="X78:AF78" si="218">+X76+X77</f>
        <v>-11</v>
      </c>
      <c r="Y78" s="34">
        <f t="shared" si="218"/>
        <v>-7</v>
      </c>
      <c r="Z78" s="34">
        <f t="shared" si="218"/>
        <v>-5</v>
      </c>
      <c r="AA78" s="34">
        <f t="shared" si="218"/>
        <v>14</v>
      </c>
      <c r="AB78" s="34">
        <f t="shared" si="218"/>
        <v>-53</v>
      </c>
      <c r="AC78" s="34">
        <f t="shared" si="218"/>
        <v>-59</v>
      </c>
      <c r="AD78" s="34">
        <f t="shared" si="218"/>
        <v>-8</v>
      </c>
      <c r="AE78" s="34">
        <f t="shared" si="218"/>
        <v>-8</v>
      </c>
      <c r="AF78" s="8">
        <f t="shared" si="218"/>
        <v>-4</v>
      </c>
      <c r="AG78" s="6"/>
    </row>
    <row r="79" spans="2:33" outlineLevel="1" x14ac:dyDescent="0.2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43"/>
      <c r="X79" s="6"/>
      <c r="Y79" s="21"/>
      <c r="Z79" s="21"/>
      <c r="AA79" s="21"/>
      <c r="AB79" s="21"/>
      <c r="AC79" s="21"/>
      <c r="AD79" s="21"/>
      <c r="AE79" s="21"/>
      <c r="AF79" s="6"/>
      <c r="AG79" s="6"/>
    </row>
    <row r="80" spans="2:33" outlineLevel="1" x14ac:dyDescent="0.25">
      <c r="B80" s="35" t="s">
        <v>132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2:33" outlineLevel="1" x14ac:dyDescent="0.25">
      <c r="B81" s="3" t="s">
        <v>37</v>
      </c>
      <c r="C81" s="6"/>
      <c r="D81" s="6"/>
      <c r="E81" s="6">
        <v>1362</v>
      </c>
      <c r="F81" s="6">
        <v>873</v>
      </c>
      <c r="G81" s="6"/>
      <c r="H81" s="6"/>
      <c r="I81" s="6"/>
      <c r="J81" s="6"/>
      <c r="K81" s="6">
        <v>1412</v>
      </c>
      <c r="L81" s="6">
        <v>1904</v>
      </c>
      <c r="M81" s="6">
        <v>1362</v>
      </c>
      <c r="N81" s="6">
        <v>1368</v>
      </c>
      <c r="O81" s="6">
        <v>1414</v>
      </c>
      <c r="P81" s="6">
        <v>1292</v>
      </c>
      <c r="Q81" s="6">
        <v>873</v>
      </c>
      <c r="R81" s="6">
        <v>919</v>
      </c>
      <c r="S81" s="6">
        <v>895</v>
      </c>
      <c r="T81" s="6">
        <v>948</v>
      </c>
      <c r="U81" s="6"/>
      <c r="V81" s="6"/>
      <c r="W81" s="21">
        <v>1412</v>
      </c>
      <c r="X81" s="6">
        <v>1904</v>
      </c>
      <c r="Y81" s="6">
        <v>1362</v>
      </c>
      <c r="Z81" s="6">
        <v>1368</v>
      </c>
      <c r="AA81" s="6">
        <v>1414</v>
      </c>
      <c r="AB81" s="6">
        <v>1292</v>
      </c>
      <c r="AC81" s="6">
        <v>873</v>
      </c>
      <c r="AD81" s="6">
        <v>919</v>
      </c>
      <c r="AE81" s="6">
        <v>895</v>
      </c>
      <c r="AF81" s="6">
        <v>948</v>
      </c>
      <c r="AG81" s="6"/>
    </row>
    <row r="82" spans="2:33" outlineLevel="1" x14ac:dyDescent="0.25">
      <c r="B82" s="3" t="s">
        <v>121</v>
      </c>
      <c r="C82" s="6"/>
      <c r="D82" s="6"/>
      <c r="E82" s="6">
        <v>-12</v>
      </c>
      <c r="F82" s="6">
        <v>-13</v>
      </c>
      <c r="G82" s="6"/>
      <c r="H82" s="6"/>
      <c r="I82" s="6"/>
      <c r="J82" s="6"/>
      <c r="K82" s="6">
        <v>-3</v>
      </c>
      <c r="L82" s="6">
        <v>-3</v>
      </c>
      <c r="M82" s="6">
        <v>-12</v>
      </c>
      <c r="N82" s="6">
        <v>-6</v>
      </c>
      <c r="O82" s="6">
        <v>-49</v>
      </c>
      <c r="P82" s="6">
        <v>87</v>
      </c>
      <c r="Q82" s="6">
        <v>-13</v>
      </c>
      <c r="R82" s="6">
        <v>0</v>
      </c>
      <c r="S82" s="6">
        <v>0</v>
      </c>
      <c r="T82" s="6">
        <v>-348</v>
      </c>
      <c r="U82" s="6"/>
      <c r="V82" s="6"/>
      <c r="W82" s="21">
        <v>-3</v>
      </c>
      <c r="X82" s="6">
        <v>-3</v>
      </c>
      <c r="Y82" s="6">
        <v>-12</v>
      </c>
      <c r="Z82" s="6">
        <v>-6</v>
      </c>
      <c r="AA82" s="6">
        <v>-49</v>
      </c>
      <c r="AB82" s="6">
        <v>87</v>
      </c>
      <c r="AC82" s="6">
        <v>-13</v>
      </c>
      <c r="AD82" s="6"/>
      <c r="AE82" s="6">
        <v>0</v>
      </c>
      <c r="AF82" s="6">
        <v>-348</v>
      </c>
      <c r="AG82" s="6"/>
    </row>
    <row r="83" spans="2:33" outlineLevel="1" x14ac:dyDescent="0.25">
      <c r="B83" s="3" t="s">
        <v>122</v>
      </c>
      <c r="C83" s="6"/>
      <c r="D83" s="6"/>
      <c r="E83" s="6">
        <v>63</v>
      </c>
      <c r="F83" s="6">
        <v>-101</v>
      </c>
      <c r="G83" s="21">
        <v>-70</v>
      </c>
      <c r="H83" s="21">
        <v>4</v>
      </c>
      <c r="I83" s="21"/>
      <c r="J83" s="21"/>
      <c r="K83" s="6">
        <v>110</v>
      </c>
      <c r="L83" s="6">
        <v>598</v>
      </c>
      <c r="M83" s="6">
        <v>63</v>
      </c>
      <c r="N83" s="6">
        <v>64</v>
      </c>
      <c r="O83" s="6">
        <v>113</v>
      </c>
      <c r="P83" s="6">
        <v>-125</v>
      </c>
      <c r="Q83" s="6">
        <v>-101</v>
      </c>
      <c r="R83" s="6">
        <v>-55</v>
      </c>
      <c r="S83" s="6">
        <v>-72</v>
      </c>
      <c r="T83" s="6">
        <v>-66</v>
      </c>
      <c r="U83" s="6"/>
      <c r="V83" s="6"/>
      <c r="W83" s="21">
        <v>110</v>
      </c>
      <c r="X83" s="6">
        <v>598</v>
      </c>
      <c r="Y83" s="6">
        <v>63</v>
      </c>
      <c r="Z83" s="6">
        <v>64</v>
      </c>
      <c r="AA83" s="6">
        <v>113</v>
      </c>
      <c r="AB83" s="6">
        <v>-125</v>
      </c>
      <c r="AC83" s="6">
        <v>-101</v>
      </c>
      <c r="AD83" s="6">
        <v>-55</v>
      </c>
      <c r="AE83" s="6">
        <v>-72</v>
      </c>
      <c r="AF83" s="6">
        <v>-66</v>
      </c>
      <c r="AG83" s="6"/>
    </row>
    <row r="84" spans="2:33" outlineLevel="1" x14ac:dyDescent="0.25"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6"/>
    </row>
    <row r="85" spans="2:33" outlineLevel="1" x14ac:dyDescent="0.25">
      <c r="B85" s="35" t="s">
        <v>129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2:33" outlineLevel="1" x14ac:dyDescent="0.25">
      <c r="B86" s="3" t="s">
        <v>123</v>
      </c>
      <c r="C86" s="6"/>
      <c r="D86" s="6"/>
      <c r="E86" s="6">
        <v>-72</v>
      </c>
      <c r="F86" s="6">
        <v>0</v>
      </c>
      <c r="G86" s="6"/>
      <c r="H86" s="6"/>
      <c r="I86" s="6"/>
      <c r="J86" s="6"/>
      <c r="K86" s="6">
        <v>-29</v>
      </c>
      <c r="L86" s="6">
        <v>-20</v>
      </c>
      <c r="M86" s="6">
        <v>-72</v>
      </c>
      <c r="N86" s="6">
        <v>-67</v>
      </c>
      <c r="O86" s="6">
        <v>-16</v>
      </c>
      <c r="P86" s="6">
        <v>-5</v>
      </c>
      <c r="Q86" s="6">
        <v>0</v>
      </c>
      <c r="R86" s="6">
        <v>0</v>
      </c>
      <c r="S86" s="6">
        <v>0</v>
      </c>
      <c r="T86" s="6">
        <v>0</v>
      </c>
      <c r="U86" s="6"/>
      <c r="V86" s="6"/>
      <c r="W86" s="21">
        <v>-8</v>
      </c>
      <c r="X86" s="6">
        <v>-20</v>
      </c>
      <c r="Y86" s="6">
        <v>-5</v>
      </c>
      <c r="Z86" s="6">
        <v>-51</v>
      </c>
      <c r="AA86" s="6">
        <v>-11</v>
      </c>
      <c r="AB86" s="6">
        <v>-5</v>
      </c>
      <c r="AC86" s="6">
        <v>0</v>
      </c>
      <c r="AD86" s="6"/>
      <c r="AE86" s="6"/>
      <c r="AF86" s="6">
        <v>0</v>
      </c>
      <c r="AG86" s="6"/>
    </row>
    <row r="87" spans="2:33" outlineLevel="1" x14ac:dyDescent="0.25">
      <c r="B87" s="3" t="s">
        <v>107</v>
      </c>
      <c r="C87" s="6"/>
      <c r="D87" s="6"/>
      <c r="E87" s="6">
        <v>0</v>
      </c>
      <c r="F87" s="6">
        <v>0</v>
      </c>
      <c r="G87" s="6"/>
      <c r="H87" s="6"/>
      <c r="I87" s="6"/>
      <c r="J87" s="6"/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/>
      <c r="V87" s="6"/>
      <c r="W87" s="6">
        <v>0</v>
      </c>
      <c r="X87" s="6">
        <v>0</v>
      </c>
      <c r="Y87" s="6">
        <v>0</v>
      </c>
      <c r="Z87" s="6"/>
      <c r="AA87" s="6"/>
      <c r="AB87" s="6">
        <v>0</v>
      </c>
      <c r="AC87" s="6">
        <v>0</v>
      </c>
      <c r="AD87" s="6"/>
      <c r="AE87" s="6"/>
      <c r="AF87" s="6">
        <v>0</v>
      </c>
      <c r="AG87" s="6"/>
    </row>
    <row r="88" spans="2:33" outlineLevel="1" x14ac:dyDescent="0.25">
      <c r="B88" s="3" t="s">
        <v>124</v>
      </c>
      <c r="C88" s="6"/>
      <c r="D88" s="6"/>
      <c r="E88" s="6">
        <v>0</v>
      </c>
      <c r="F88" s="6">
        <v>0</v>
      </c>
      <c r="G88" s="6"/>
      <c r="H88" s="6"/>
      <c r="I88" s="6"/>
      <c r="J88" s="6"/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/>
      <c r="V88" s="6"/>
      <c r="W88" s="6">
        <v>0</v>
      </c>
      <c r="X88" s="6">
        <v>0</v>
      </c>
      <c r="Y88" s="6">
        <v>0</v>
      </c>
      <c r="Z88" s="6"/>
      <c r="AA88" s="6"/>
      <c r="AB88" s="6">
        <v>0</v>
      </c>
      <c r="AC88" s="6">
        <v>0</v>
      </c>
      <c r="AD88" s="6"/>
      <c r="AE88" s="6"/>
      <c r="AF88" s="6">
        <v>0</v>
      </c>
      <c r="AG88" s="6"/>
    </row>
    <row r="89" spans="2:33" outlineLevel="1" x14ac:dyDescent="0.25">
      <c r="B89" s="3" t="s">
        <v>126</v>
      </c>
      <c r="C89" s="6"/>
      <c r="D89" s="6"/>
      <c r="E89" s="6">
        <v>6</v>
      </c>
      <c r="F89" s="6">
        <v>0</v>
      </c>
      <c r="G89" s="6"/>
      <c r="H89" s="6"/>
      <c r="I89" s="6"/>
      <c r="J89" s="6"/>
      <c r="K89" s="6">
        <v>6</v>
      </c>
      <c r="L89" s="6">
        <v>6</v>
      </c>
      <c r="M89" s="6">
        <v>6</v>
      </c>
      <c r="N89" s="6">
        <v>6</v>
      </c>
      <c r="O89" s="6">
        <v>5</v>
      </c>
      <c r="P89" s="6">
        <v>2</v>
      </c>
      <c r="Q89" s="6">
        <v>0</v>
      </c>
      <c r="R89" s="6">
        <v>0</v>
      </c>
      <c r="S89" s="6">
        <v>0</v>
      </c>
      <c r="T89" s="6">
        <v>0</v>
      </c>
      <c r="U89" s="6"/>
      <c r="V89" s="6"/>
      <c r="W89" s="6">
        <v>6</v>
      </c>
      <c r="X89" s="6">
        <v>6</v>
      </c>
      <c r="Y89" s="6">
        <v>6</v>
      </c>
      <c r="Z89" s="6">
        <v>6</v>
      </c>
      <c r="AA89" s="6">
        <v>5</v>
      </c>
      <c r="AB89" s="6">
        <v>2</v>
      </c>
      <c r="AC89" s="6">
        <v>0</v>
      </c>
      <c r="AD89" s="6">
        <v>0</v>
      </c>
      <c r="AE89" s="6">
        <v>0</v>
      </c>
      <c r="AF89" s="6">
        <v>0</v>
      </c>
      <c r="AG89" s="6"/>
    </row>
    <row r="90" spans="2:33" outlineLevel="1" x14ac:dyDescent="0.25">
      <c r="B90" s="3" t="s">
        <v>125</v>
      </c>
      <c r="C90" s="6"/>
      <c r="D90" s="6"/>
      <c r="E90" s="6">
        <v>6</v>
      </c>
      <c r="F90" s="6">
        <v>0</v>
      </c>
      <c r="G90" s="6"/>
      <c r="H90" s="6"/>
      <c r="I90" s="6"/>
      <c r="J90" s="6"/>
      <c r="K90" s="6">
        <v>6</v>
      </c>
      <c r="L90" s="6">
        <v>6</v>
      </c>
      <c r="M90" s="6">
        <v>6</v>
      </c>
      <c r="N90" s="6">
        <v>6</v>
      </c>
      <c r="O90" s="6">
        <v>5</v>
      </c>
      <c r="P90" s="6">
        <v>2</v>
      </c>
      <c r="Q90" s="6">
        <v>0</v>
      </c>
      <c r="R90" s="6">
        <v>0</v>
      </c>
      <c r="S90" s="6">
        <v>0</v>
      </c>
      <c r="T90" s="6">
        <v>0</v>
      </c>
      <c r="U90" s="6"/>
      <c r="V90" s="6"/>
      <c r="W90" s="6">
        <v>6</v>
      </c>
      <c r="X90" s="6">
        <v>6</v>
      </c>
      <c r="Y90" s="6">
        <v>6</v>
      </c>
      <c r="Z90" s="6">
        <v>6</v>
      </c>
      <c r="AA90" s="6">
        <v>5</v>
      </c>
      <c r="AB90" s="6">
        <v>2</v>
      </c>
      <c r="AC90" s="6">
        <v>0</v>
      </c>
      <c r="AD90" s="6">
        <v>0</v>
      </c>
      <c r="AE90" s="6">
        <v>0</v>
      </c>
      <c r="AF90" s="6">
        <v>0</v>
      </c>
      <c r="AG90" s="6"/>
    </row>
    <row r="91" spans="2:33" outlineLevel="1" x14ac:dyDescent="0.25"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6"/>
    </row>
    <row r="92" spans="2:33" x14ac:dyDescent="0.2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2:33" ht="15.6" x14ac:dyDescent="0.3">
      <c r="B93" s="37" t="s">
        <v>130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</row>
    <row r="94" spans="2:33" outlineLevel="1" x14ac:dyDescent="0.25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2:33" outlineLevel="1" x14ac:dyDescent="0.25">
      <c r="B95" s="11" t="s">
        <v>8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2:33" outlineLevel="1" x14ac:dyDescent="0.25">
      <c r="B96" s="5" t="s">
        <v>9</v>
      </c>
      <c r="C96" s="6"/>
      <c r="D96" s="6"/>
      <c r="E96" s="6">
        <v>-2</v>
      </c>
      <c r="F96" s="6">
        <v>-5</v>
      </c>
      <c r="G96" s="6">
        <v>-2</v>
      </c>
      <c r="H96" s="6">
        <v>-13</v>
      </c>
      <c r="I96" s="6"/>
      <c r="J96" s="6"/>
      <c r="K96" s="6">
        <v>-1</v>
      </c>
      <c r="L96" s="6">
        <v>0</v>
      </c>
      <c r="M96" s="6">
        <v>-2</v>
      </c>
      <c r="N96" s="6">
        <v>-1</v>
      </c>
      <c r="O96" s="6">
        <v>1</v>
      </c>
      <c r="P96" s="6">
        <v>0</v>
      </c>
      <c r="Q96" s="6">
        <v>-5</v>
      </c>
      <c r="R96" s="6">
        <v>-4</v>
      </c>
      <c r="S96" s="6">
        <v>-3</v>
      </c>
      <c r="T96" s="6">
        <v>-2</v>
      </c>
      <c r="U96" s="6"/>
      <c r="V96" s="6"/>
      <c r="W96" s="21">
        <v>0</v>
      </c>
      <c r="X96" s="6">
        <v>0</v>
      </c>
      <c r="Y96" s="21">
        <v>-1</v>
      </c>
      <c r="Z96" s="21">
        <v>-2</v>
      </c>
      <c r="AA96" s="21">
        <v>1</v>
      </c>
      <c r="AB96" s="21"/>
      <c r="AC96" s="21">
        <v>-1</v>
      </c>
      <c r="AD96" s="21">
        <v>-1</v>
      </c>
      <c r="AE96" s="21">
        <v>-1</v>
      </c>
      <c r="AF96" s="6">
        <v>-2</v>
      </c>
      <c r="AG96" s="6"/>
    </row>
    <row r="97" spans="2:33" outlineLevel="1" x14ac:dyDescent="0.25">
      <c r="B97" s="5" t="s">
        <v>10</v>
      </c>
      <c r="C97" s="6"/>
      <c r="D97" s="6"/>
      <c r="E97" s="6">
        <v>-5</v>
      </c>
      <c r="F97" s="6">
        <v>0</v>
      </c>
      <c r="G97" s="6">
        <v>1</v>
      </c>
      <c r="H97" s="6"/>
      <c r="I97" s="6"/>
      <c r="J97" s="6"/>
      <c r="K97" s="51">
        <v>-1</v>
      </c>
      <c r="L97" s="6">
        <v>0</v>
      </c>
      <c r="M97" s="6">
        <v>-5</v>
      </c>
      <c r="N97" s="6">
        <v>-3</v>
      </c>
      <c r="O97" s="6">
        <v>-1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/>
      <c r="V97" s="6"/>
      <c r="W97" s="21">
        <v>-1</v>
      </c>
      <c r="X97" s="6">
        <v>0</v>
      </c>
      <c r="Y97" s="21">
        <v>-2</v>
      </c>
      <c r="Z97" s="21">
        <v>-2</v>
      </c>
      <c r="AA97" s="21">
        <v>-1</v>
      </c>
      <c r="AB97" s="21">
        <v>0</v>
      </c>
      <c r="AC97" s="21"/>
      <c r="AD97" s="21">
        <v>0</v>
      </c>
      <c r="AE97" s="21"/>
      <c r="AF97" s="6"/>
      <c r="AG97" s="6"/>
    </row>
    <row r="98" spans="2:33" outlineLevel="1" x14ac:dyDescent="0.25">
      <c r="B98" s="7" t="s">
        <v>11</v>
      </c>
      <c r="C98" s="8"/>
      <c r="D98" s="8"/>
      <c r="E98" s="8">
        <f>SUM(E96:E97)</f>
        <v>-7</v>
      </c>
      <c r="F98" s="8">
        <f>SUM(F96:F97)</f>
        <v>-5</v>
      </c>
      <c r="G98" s="8">
        <f>SUM(G96:G97)</f>
        <v>-1</v>
      </c>
      <c r="H98" s="8">
        <f>SUM(H96:H97)</f>
        <v>-13</v>
      </c>
      <c r="I98" s="8"/>
      <c r="J98" s="8"/>
      <c r="K98" s="8">
        <f>+K96+K97</f>
        <v>-2</v>
      </c>
      <c r="L98" s="8">
        <f>+L96+L97</f>
        <v>0</v>
      </c>
      <c r="M98" s="8">
        <f t="shared" ref="M98" si="219">+N98+Y98</f>
        <v>-7</v>
      </c>
      <c r="N98" s="8">
        <f t="shared" ref="N98" si="220">+O98+Z98</f>
        <v>-4</v>
      </c>
      <c r="O98" s="8">
        <f t="shared" ref="O98" si="221">+P98+AA98</f>
        <v>0</v>
      </c>
      <c r="P98" s="8">
        <f t="shared" ref="P98" si="222">+AB98</f>
        <v>0</v>
      </c>
      <c r="Q98" s="8">
        <f t="shared" ref="Q98" si="223">+R98+AC98</f>
        <v>-5</v>
      </c>
      <c r="R98" s="8">
        <f t="shared" ref="R98" si="224">+S98+AD98</f>
        <v>-4</v>
      </c>
      <c r="S98" s="8">
        <f t="shared" ref="S98" si="225">+T98+AE98</f>
        <v>-3</v>
      </c>
      <c r="T98" s="8">
        <f t="shared" ref="T98" si="226">+AF98</f>
        <v>-2</v>
      </c>
      <c r="U98" s="8"/>
      <c r="V98" s="8"/>
      <c r="W98" s="8">
        <f t="shared" ref="W98" si="227">SUM(W96:W97)</f>
        <v>-1</v>
      </c>
      <c r="X98" s="8">
        <f t="shared" ref="X98:AE98" si="228">SUM(X96:X97)</f>
        <v>0</v>
      </c>
      <c r="Y98" s="34">
        <f t="shared" si="228"/>
        <v>-3</v>
      </c>
      <c r="Z98" s="34">
        <f t="shared" si="228"/>
        <v>-4</v>
      </c>
      <c r="AA98" s="34">
        <f t="shared" si="228"/>
        <v>0</v>
      </c>
      <c r="AB98" s="34">
        <f t="shared" si="228"/>
        <v>0</v>
      </c>
      <c r="AC98" s="34">
        <f t="shared" si="228"/>
        <v>-1</v>
      </c>
      <c r="AD98" s="34">
        <f t="shared" si="228"/>
        <v>-1</v>
      </c>
      <c r="AE98" s="34">
        <f t="shared" si="228"/>
        <v>-1</v>
      </c>
      <c r="AF98" s="8">
        <f>SUM(AF96:AF97)</f>
        <v>-2</v>
      </c>
      <c r="AG98" s="6"/>
    </row>
    <row r="99" spans="2:33" outlineLevel="1" x14ac:dyDescent="0.25">
      <c r="B99" s="5" t="s">
        <v>12</v>
      </c>
      <c r="C99" s="6"/>
      <c r="D99" s="6"/>
      <c r="E99" s="6">
        <v>1</v>
      </c>
      <c r="F99" s="6">
        <v>4</v>
      </c>
      <c r="G99" s="6"/>
      <c r="H99" s="6"/>
      <c r="I99" s="6"/>
      <c r="J99" s="6"/>
      <c r="K99" s="6">
        <v>0</v>
      </c>
      <c r="L99" s="6">
        <v>1</v>
      </c>
      <c r="M99" s="6">
        <v>1</v>
      </c>
      <c r="N99" s="6">
        <v>1</v>
      </c>
      <c r="O99" s="6">
        <v>-1</v>
      </c>
      <c r="P99" s="6">
        <v>-1</v>
      </c>
      <c r="Q99" s="6">
        <v>4</v>
      </c>
      <c r="R99" s="6">
        <v>2</v>
      </c>
      <c r="S99" s="6">
        <v>1</v>
      </c>
      <c r="T99" s="6">
        <v>0</v>
      </c>
      <c r="U99" s="6"/>
      <c r="V99" s="6"/>
      <c r="W99" s="21">
        <v>-1</v>
      </c>
      <c r="X99" s="6">
        <v>1</v>
      </c>
      <c r="Y99" s="21">
        <v>0</v>
      </c>
      <c r="Z99" s="21">
        <v>2</v>
      </c>
      <c r="AA99" s="21"/>
      <c r="AB99" s="21">
        <v>-1</v>
      </c>
      <c r="AC99" s="21">
        <v>2</v>
      </c>
      <c r="AD99" s="21">
        <v>1</v>
      </c>
      <c r="AE99" s="21">
        <v>1</v>
      </c>
      <c r="AF99" s="6"/>
      <c r="AG99" s="6"/>
    </row>
    <row r="100" spans="2:33" outlineLevel="1" x14ac:dyDescent="0.25">
      <c r="B100" s="5" t="s">
        <v>13</v>
      </c>
      <c r="C100" s="6"/>
      <c r="D100" s="6"/>
      <c r="E100" s="6">
        <v>1</v>
      </c>
      <c r="F100" s="6">
        <v>0</v>
      </c>
      <c r="G100" s="6"/>
      <c r="H100" s="6"/>
      <c r="I100" s="6"/>
      <c r="J100" s="6"/>
      <c r="K100" s="6">
        <v>0</v>
      </c>
      <c r="L100" s="6">
        <v>1</v>
      </c>
      <c r="M100" s="6">
        <v>1</v>
      </c>
      <c r="N100" s="6">
        <v>1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/>
      <c r="V100" s="6"/>
      <c r="W100" s="21">
        <v>0</v>
      </c>
      <c r="X100" s="6">
        <v>1</v>
      </c>
      <c r="Y100" s="21">
        <v>0</v>
      </c>
      <c r="Z100" s="21">
        <v>1</v>
      </c>
      <c r="AA100" s="21"/>
      <c r="AB100" s="21"/>
      <c r="AC100" s="21">
        <v>0</v>
      </c>
      <c r="AD100" s="21"/>
      <c r="AE100" s="21"/>
      <c r="AF100" s="6"/>
      <c r="AG100" s="6"/>
    </row>
    <row r="101" spans="2:33" outlineLevel="1" x14ac:dyDescent="0.25">
      <c r="B101" s="5" t="s">
        <v>14</v>
      </c>
      <c r="C101" s="6"/>
      <c r="D101" s="6"/>
      <c r="E101" s="6">
        <v>4</v>
      </c>
      <c r="F101" s="6">
        <v>1</v>
      </c>
      <c r="G101" s="6">
        <v>1</v>
      </c>
      <c r="H101" s="6">
        <v>13</v>
      </c>
      <c r="I101" s="6"/>
      <c r="J101" s="6"/>
      <c r="K101" s="6">
        <v>0</v>
      </c>
      <c r="L101" s="6">
        <v>0</v>
      </c>
      <c r="M101" s="6">
        <v>4</v>
      </c>
      <c r="N101" s="6">
        <v>3</v>
      </c>
      <c r="O101" s="6">
        <v>2</v>
      </c>
      <c r="P101" s="6">
        <v>1</v>
      </c>
      <c r="Q101" s="6">
        <v>1</v>
      </c>
      <c r="R101" s="6">
        <v>2</v>
      </c>
      <c r="S101" s="6">
        <v>2</v>
      </c>
      <c r="T101" s="6">
        <v>2</v>
      </c>
      <c r="U101" s="6"/>
      <c r="V101" s="6"/>
      <c r="W101" s="21">
        <v>0</v>
      </c>
      <c r="X101" s="6"/>
      <c r="Y101" s="21">
        <v>1</v>
      </c>
      <c r="Z101" s="21">
        <v>1</v>
      </c>
      <c r="AA101" s="21">
        <v>1</v>
      </c>
      <c r="AB101" s="21">
        <v>1</v>
      </c>
      <c r="AC101" s="21">
        <v>-1</v>
      </c>
      <c r="AD101" s="21"/>
      <c r="AE101" s="21"/>
      <c r="AF101" s="6">
        <v>2</v>
      </c>
      <c r="AG101" s="6"/>
    </row>
    <row r="102" spans="2:33" outlineLevel="1" x14ac:dyDescent="0.25">
      <c r="B102" s="7" t="s">
        <v>117</v>
      </c>
      <c r="C102" s="8"/>
      <c r="D102" s="8"/>
      <c r="E102" s="8">
        <f>SUM(E99:E101)</f>
        <v>6</v>
      </c>
      <c r="F102" s="8">
        <f t="shared" ref="F102" si="229">SUM(F99:F101)</f>
        <v>5</v>
      </c>
      <c r="G102" s="8">
        <f t="shared" ref="G102" si="230">SUM(G99:G101)</f>
        <v>1</v>
      </c>
      <c r="H102" s="8">
        <f t="shared" ref="H102" si="231">SUM(H99:H101)</f>
        <v>13</v>
      </c>
      <c r="I102" s="8"/>
      <c r="J102" s="8"/>
      <c r="K102" s="8">
        <f>SUM(K99:K101)</f>
        <v>0</v>
      </c>
      <c r="L102" s="8">
        <f>SUM(L99:L101)</f>
        <v>2</v>
      </c>
      <c r="M102" s="8">
        <f t="shared" ref="M102" si="232">SUM(M99:M101)</f>
        <v>6</v>
      </c>
      <c r="N102" s="8">
        <f t="shared" ref="N102" si="233">SUM(N99:N101)</f>
        <v>5</v>
      </c>
      <c r="O102" s="8">
        <f t="shared" ref="O102" si="234">SUM(O99:O101)</f>
        <v>1</v>
      </c>
      <c r="P102" s="8">
        <f t="shared" ref="P102" si="235">SUM(P99:P101)</f>
        <v>0</v>
      </c>
      <c r="Q102" s="8">
        <f t="shared" ref="Q102" si="236">SUM(Q99:Q101)</f>
        <v>5</v>
      </c>
      <c r="R102" s="8">
        <f t="shared" ref="R102" si="237">SUM(R99:R101)</f>
        <v>4</v>
      </c>
      <c r="S102" s="8">
        <f t="shared" ref="S102" si="238">SUM(S99:S101)</f>
        <v>3</v>
      </c>
      <c r="T102" s="8">
        <f t="shared" ref="T102" si="239">SUM(T99:T101)</f>
        <v>2</v>
      </c>
      <c r="U102" s="8"/>
      <c r="V102" s="8"/>
      <c r="W102" s="8">
        <f t="shared" ref="W102" si="240">SUM(W99:W101)</f>
        <v>-1</v>
      </c>
      <c r="X102" s="8">
        <f t="shared" ref="X102" si="241">SUM(X99:X101)</f>
        <v>2</v>
      </c>
      <c r="Y102" s="34">
        <f t="shared" ref="Y102" si="242">SUM(Y99:Y101)</f>
        <v>1</v>
      </c>
      <c r="Z102" s="34">
        <f t="shared" ref="Z102" si="243">SUM(Z99:Z101)</f>
        <v>4</v>
      </c>
      <c r="AA102" s="34">
        <f t="shared" ref="AA102" si="244">SUM(AA99:AA101)</f>
        <v>1</v>
      </c>
      <c r="AB102" s="34">
        <f t="shared" ref="AB102" si="245">SUM(AB99:AB101)</f>
        <v>0</v>
      </c>
      <c r="AC102" s="34">
        <f t="shared" ref="AC102" si="246">SUM(AC99:AC101)</f>
        <v>1</v>
      </c>
      <c r="AD102" s="34">
        <f t="shared" ref="AD102" si="247">SUM(AD99:AD101)</f>
        <v>1</v>
      </c>
      <c r="AE102" s="34">
        <f t="shared" ref="AE102" si="248">SUM(AE99:AE101)</f>
        <v>1</v>
      </c>
      <c r="AF102" s="8">
        <f t="shared" ref="AF102" si="249">SUM(AF99:AF101)</f>
        <v>2</v>
      </c>
      <c r="AG102" s="6"/>
    </row>
    <row r="103" spans="2:33" outlineLevel="1" x14ac:dyDescent="0.25">
      <c r="B103" s="7" t="s">
        <v>118</v>
      </c>
      <c r="C103" s="8"/>
      <c r="D103" s="8"/>
      <c r="E103" s="8">
        <f>+E98+E102</f>
        <v>-1</v>
      </c>
      <c r="F103" s="8">
        <f t="shared" ref="F103" si="250">+F98+F102</f>
        <v>0</v>
      </c>
      <c r="G103" s="8">
        <f t="shared" ref="G103" si="251">+G98+G102</f>
        <v>0</v>
      </c>
      <c r="H103" s="8">
        <f t="shared" ref="H103" si="252">+H98+H102</f>
        <v>0</v>
      </c>
      <c r="I103" s="8"/>
      <c r="J103" s="8"/>
      <c r="K103" s="8">
        <f t="shared" ref="K103:L103" si="253">+K98+K102</f>
        <v>-2</v>
      </c>
      <c r="L103" s="8">
        <f t="shared" si="253"/>
        <v>2</v>
      </c>
      <c r="M103" s="8">
        <f t="shared" ref="M103" si="254">+M98+M102</f>
        <v>-1</v>
      </c>
      <c r="N103" s="8">
        <f t="shared" ref="N103" si="255">+N98+N102</f>
        <v>1</v>
      </c>
      <c r="O103" s="8">
        <f t="shared" ref="O103" si="256">+O98+O102</f>
        <v>1</v>
      </c>
      <c r="P103" s="8">
        <f t="shared" ref="P103" si="257">+P98+P102</f>
        <v>0</v>
      </c>
      <c r="Q103" s="8">
        <f t="shared" ref="Q103" si="258">+Q98+Q102</f>
        <v>0</v>
      </c>
      <c r="R103" s="8">
        <f t="shared" ref="R103" si="259">+R98+R102</f>
        <v>0</v>
      </c>
      <c r="S103" s="8">
        <f t="shared" ref="S103" si="260">+S98+S102</f>
        <v>0</v>
      </c>
      <c r="T103" s="8">
        <f t="shared" ref="T103" si="261">+T98+T102</f>
        <v>0</v>
      </c>
      <c r="U103" s="8"/>
      <c r="V103" s="8"/>
      <c r="W103" s="8">
        <f t="shared" ref="W103" si="262">+W98+W102</f>
        <v>-2</v>
      </c>
      <c r="X103" s="8">
        <f t="shared" ref="X103" si="263">+X98+X102</f>
        <v>2</v>
      </c>
      <c r="Y103" s="34">
        <f t="shared" ref="Y103" si="264">+Y98+Y102</f>
        <v>-2</v>
      </c>
      <c r="Z103" s="34">
        <f t="shared" ref="Z103" si="265">+Z98+Z102</f>
        <v>0</v>
      </c>
      <c r="AA103" s="34">
        <f t="shared" ref="AA103" si="266">+AA98+AA102</f>
        <v>1</v>
      </c>
      <c r="AB103" s="34">
        <f t="shared" ref="AB103" si="267">+AB98+AB102</f>
        <v>0</v>
      </c>
      <c r="AC103" s="34">
        <f t="shared" ref="AC103" si="268">+AC98+AC102</f>
        <v>0</v>
      </c>
      <c r="AD103" s="34">
        <f t="shared" ref="AD103" si="269">+AD98+AD102</f>
        <v>0</v>
      </c>
      <c r="AE103" s="34">
        <f t="shared" ref="AE103" si="270">+AE98+AE102</f>
        <v>0</v>
      </c>
      <c r="AF103" s="8">
        <f t="shared" ref="AF103" si="271">+AF98+AF102</f>
        <v>0</v>
      </c>
      <c r="AG103" s="6"/>
    </row>
    <row r="104" spans="2:33" outlineLevel="1" x14ac:dyDescent="0.25">
      <c r="B104" s="5" t="s">
        <v>15</v>
      </c>
      <c r="C104" s="6"/>
      <c r="D104" s="6"/>
      <c r="E104" s="6">
        <v>1</v>
      </c>
      <c r="F104" s="6">
        <v>0</v>
      </c>
      <c r="G104" s="6"/>
      <c r="H104" s="6"/>
      <c r="I104" s="6"/>
      <c r="J104" s="6"/>
      <c r="K104" s="6">
        <v>0</v>
      </c>
      <c r="L104" s="6">
        <v>0</v>
      </c>
      <c r="M104" s="6">
        <v>1</v>
      </c>
      <c r="N104" s="6">
        <v>1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/>
      <c r="V104" s="6"/>
      <c r="W104" s="21">
        <v>0</v>
      </c>
      <c r="X104" s="6"/>
      <c r="Y104" s="21"/>
      <c r="Z104" s="21">
        <v>1</v>
      </c>
      <c r="AA104" s="21"/>
      <c r="AB104" s="21"/>
      <c r="AC104" s="21"/>
      <c r="AD104" s="21"/>
      <c r="AE104" s="21"/>
      <c r="AF104" s="6"/>
      <c r="AG104" s="6"/>
    </row>
    <row r="105" spans="2:33" outlineLevel="1" x14ac:dyDescent="0.25">
      <c r="B105" s="7" t="s">
        <v>119</v>
      </c>
      <c r="C105" s="8"/>
      <c r="D105" s="8"/>
      <c r="E105" s="8">
        <f>+E103+E104</f>
        <v>0</v>
      </c>
      <c r="F105" s="8">
        <f t="shared" ref="F105" si="272">+F103+F104</f>
        <v>0</v>
      </c>
      <c r="G105" s="8">
        <f t="shared" ref="G105" si="273">+G103+G104</f>
        <v>0</v>
      </c>
      <c r="H105" s="8">
        <f t="shared" ref="H105" si="274">+H103+H104</f>
        <v>0</v>
      </c>
      <c r="I105" s="8"/>
      <c r="J105" s="8"/>
      <c r="K105" s="8">
        <f>+K103+K104</f>
        <v>-2</v>
      </c>
      <c r="L105" s="8">
        <f>+L103+L104</f>
        <v>2</v>
      </c>
      <c r="M105" s="8">
        <f t="shared" ref="M105" si="275">+M103+M104</f>
        <v>0</v>
      </c>
      <c r="N105" s="8">
        <f t="shared" ref="N105" si="276">+N103+N104</f>
        <v>2</v>
      </c>
      <c r="O105" s="8">
        <f t="shared" ref="O105" si="277">+O103+O104</f>
        <v>1</v>
      </c>
      <c r="P105" s="8">
        <f t="shared" ref="P105" si="278">+P103+P104</f>
        <v>0</v>
      </c>
      <c r="Q105" s="8">
        <f t="shared" ref="Q105" si="279">+Q103+Q104</f>
        <v>0</v>
      </c>
      <c r="R105" s="8">
        <f t="shared" ref="R105" si="280">+R103+R104</f>
        <v>0</v>
      </c>
      <c r="S105" s="8">
        <f t="shared" ref="S105" si="281">+S103+S104</f>
        <v>0</v>
      </c>
      <c r="T105" s="8">
        <f t="shared" ref="T105" si="282">+T103+T104</f>
        <v>0</v>
      </c>
      <c r="U105" s="8"/>
      <c r="V105" s="8"/>
      <c r="W105" s="8">
        <f t="shared" ref="W105" si="283">+W103+W104</f>
        <v>-2</v>
      </c>
      <c r="X105" s="8">
        <f t="shared" ref="X105" si="284">+X103+X104</f>
        <v>2</v>
      </c>
      <c r="Y105" s="8">
        <f t="shared" ref="Y105" si="285">+Y103+Y104</f>
        <v>-2</v>
      </c>
      <c r="Z105" s="34">
        <f t="shared" ref="Z105" si="286">+Z103+Z104</f>
        <v>1</v>
      </c>
      <c r="AA105" s="34">
        <f t="shared" ref="AA105" si="287">+AA103+AA104</f>
        <v>1</v>
      </c>
      <c r="AB105" s="34">
        <f t="shared" ref="AB105" si="288">+AB103+AB104</f>
        <v>0</v>
      </c>
      <c r="AC105" s="34">
        <f t="shared" ref="AC105" si="289">+AC103+AC104</f>
        <v>0</v>
      </c>
      <c r="AD105" s="8">
        <f t="shared" ref="AD105" si="290">+AD103+AD104</f>
        <v>0</v>
      </c>
      <c r="AE105" s="8">
        <f t="shared" ref="AE105" si="291">+AE103+AE104</f>
        <v>0</v>
      </c>
      <c r="AF105" s="8">
        <f t="shared" ref="AF105" si="292">+AF103+AF104</f>
        <v>0</v>
      </c>
      <c r="AG105" s="6"/>
    </row>
    <row r="106" spans="2:33" outlineLevel="1" x14ac:dyDescent="0.25">
      <c r="B106" s="5" t="s">
        <v>19</v>
      </c>
      <c r="C106" s="6"/>
      <c r="D106" s="6"/>
      <c r="E106" s="6">
        <v>-1</v>
      </c>
      <c r="F106" s="6">
        <v>-1</v>
      </c>
      <c r="G106" s="21">
        <v>-37</v>
      </c>
      <c r="H106" s="21">
        <v>-6</v>
      </c>
      <c r="I106" s="6"/>
      <c r="J106" s="6"/>
      <c r="K106" s="6">
        <v>1</v>
      </c>
      <c r="L106" s="6">
        <v>1</v>
      </c>
      <c r="M106" s="6">
        <v>-1</v>
      </c>
      <c r="N106" s="6">
        <v>-3</v>
      </c>
      <c r="O106" s="6">
        <v>-1</v>
      </c>
      <c r="P106" s="6">
        <v>0</v>
      </c>
      <c r="Q106" s="6">
        <v>-1</v>
      </c>
      <c r="R106" s="6">
        <v>0</v>
      </c>
      <c r="S106" s="6">
        <v>0</v>
      </c>
      <c r="T106" s="6">
        <v>0</v>
      </c>
      <c r="U106" s="6"/>
      <c r="V106" s="6"/>
      <c r="W106" s="21">
        <v>-1</v>
      </c>
      <c r="X106" s="6">
        <v>1</v>
      </c>
      <c r="Y106" s="21">
        <v>2</v>
      </c>
      <c r="Z106" s="21">
        <v>-2</v>
      </c>
      <c r="AA106" s="21">
        <v>-1</v>
      </c>
      <c r="AB106" s="21"/>
      <c r="AC106" s="21">
        <v>-1</v>
      </c>
      <c r="AD106" s="21"/>
      <c r="AE106" s="21"/>
      <c r="AF106" s="6"/>
      <c r="AG106" s="6"/>
    </row>
    <row r="107" spans="2:33" outlineLevel="1" x14ac:dyDescent="0.25">
      <c r="B107" s="7" t="s">
        <v>120</v>
      </c>
      <c r="C107" s="8"/>
      <c r="D107" s="8"/>
      <c r="E107" s="8">
        <f>+E105+E106</f>
        <v>-1</v>
      </c>
      <c r="F107" s="8">
        <f>+F105+F106</f>
        <v>-1</v>
      </c>
      <c r="G107" s="8">
        <f>+G105+G106</f>
        <v>-37</v>
      </c>
      <c r="H107" s="8">
        <f>+H105+H106</f>
        <v>-6</v>
      </c>
      <c r="I107" s="8"/>
      <c r="J107" s="8"/>
      <c r="K107" s="8">
        <f>+K105+K106</f>
        <v>-1</v>
      </c>
      <c r="L107" s="8">
        <f>+L105+L106</f>
        <v>3</v>
      </c>
      <c r="M107" s="8">
        <f t="shared" ref="M107" si="293">+N107+Y107</f>
        <v>-1</v>
      </c>
      <c r="N107" s="8">
        <f t="shared" ref="N107" si="294">+O107+Z107</f>
        <v>-1</v>
      </c>
      <c r="O107" s="8">
        <f t="shared" ref="O107" si="295">+P107+AA107</f>
        <v>0</v>
      </c>
      <c r="P107" s="8">
        <f t="shared" ref="P107" si="296">+AB107</f>
        <v>0</v>
      </c>
      <c r="Q107" s="8">
        <f t="shared" ref="Q107" si="297">+R107+AC107</f>
        <v>-1</v>
      </c>
      <c r="R107" s="8">
        <f t="shared" ref="R107" si="298">+S107+AD107</f>
        <v>0</v>
      </c>
      <c r="S107" s="8">
        <f t="shared" ref="S107" si="299">+T107+AE107</f>
        <v>0</v>
      </c>
      <c r="T107" s="8">
        <f t="shared" ref="T107" si="300">+AF107</f>
        <v>0</v>
      </c>
      <c r="U107" s="8"/>
      <c r="V107" s="8"/>
      <c r="W107" s="8">
        <f t="shared" ref="W107" si="301">+W105+W106</f>
        <v>-3</v>
      </c>
      <c r="X107" s="8">
        <f t="shared" ref="X107:AF107" si="302">+X105+X106</f>
        <v>3</v>
      </c>
      <c r="Y107" s="34">
        <f t="shared" si="302"/>
        <v>0</v>
      </c>
      <c r="Z107" s="34">
        <f t="shared" si="302"/>
        <v>-1</v>
      </c>
      <c r="AA107" s="34">
        <f t="shared" si="302"/>
        <v>0</v>
      </c>
      <c r="AB107" s="34">
        <f t="shared" si="302"/>
        <v>0</v>
      </c>
      <c r="AC107" s="34">
        <f t="shared" si="302"/>
        <v>-1</v>
      </c>
      <c r="AD107" s="34">
        <f t="shared" si="302"/>
        <v>0</v>
      </c>
      <c r="AE107" s="34">
        <f t="shared" si="302"/>
        <v>0</v>
      </c>
      <c r="AF107" s="8">
        <f t="shared" si="302"/>
        <v>0</v>
      </c>
      <c r="AG107" s="6"/>
    </row>
    <row r="108" spans="2:33" outlineLevel="1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43"/>
      <c r="X108" s="6"/>
      <c r="Y108" s="21"/>
      <c r="Z108" s="21"/>
      <c r="AA108" s="21"/>
      <c r="AB108" s="21"/>
      <c r="AC108" s="21"/>
      <c r="AD108" s="21"/>
      <c r="AE108" s="21"/>
      <c r="AF108" s="6"/>
      <c r="AG108" s="6"/>
    </row>
    <row r="109" spans="2:33" outlineLevel="1" x14ac:dyDescent="0.25">
      <c r="B109" s="35" t="s">
        <v>132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2:33" outlineLevel="1" x14ac:dyDescent="0.25">
      <c r="B110" s="3" t="s">
        <v>37</v>
      </c>
      <c r="C110" s="6"/>
      <c r="D110" s="6"/>
      <c r="E110" s="6">
        <v>-1305</v>
      </c>
      <c r="F110" s="6">
        <v>-849</v>
      </c>
      <c r="G110" s="6">
        <v>-4</v>
      </c>
      <c r="H110" s="6">
        <v>-4</v>
      </c>
      <c r="I110" s="6"/>
      <c r="J110" s="6"/>
      <c r="K110" s="6">
        <v>-1292</v>
      </c>
      <c r="L110" s="6">
        <v>-1861</v>
      </c>
      <c r="M110" s="6">
        <v>-1305</v>
      </c>
      <c r="N110" s="6">
        <v>-1304</v>
      </c>
      <c r="O110" s="6">
        <v>-1304</v>
      </c>
      <c r="P110" s="6">
        <v>-1290</v>
      </c>
      <c r="Q110" s="6">
        <v>-849</v>
      </c>
      <c r="R110" s="6">
        <v>-897</v>
      </c>
      <c r="S110" s="6">
        <v>-897</v>
      </c>
      <c r="T110" s="6">
        <v>-954</v>
      </c>
      <c r="U110" s="6"/>
      <c r="V110" s="6"/>
      <c r="W110" s="21">
        <v>-1292</v>
      </c>
      <c r="X110" s="6">
        <v>-1861</v>
      </c>
      <c r="Y110" s="21">
        <v>-1305</v>
      </c>
      <c r="Z110" s="21">
        <v>-1304</v>
      </c>
      <c r="AA110" s="21">
        <v>-1304</v>
      </c>
      <c r="AB110" s="21">
        <v>-1290</v>
      </c>
      <c r="AC110" s="21">
        <v>-849</v>
      </c>
      <c r="AD110" s="21">
        <v>-897</v>
      </c>
      <c r="AE110" s="21">
        <v>-897</v>
      </c>
      <c r="AF110" s="21">
        <v>-954</v>
      </c>
      <c r="AG110" s="6"/>
    </row>
    <row r="111" spans="2:33" outlineLevel="1" x14ac:dyDescent="0.25">
      <c r="B111" s="3" t="s">
        <v>121</v>
      </c>
      <c r="C111" s="6"/>
      <c r="D111" s="6"/>
      <c r="E111" s="6">
        <v>0</v>
      </c>
      <c r="F111" s="6">
        <v>-1</v>
      </c>
      <c r="G111" s="6"/>
      <c r="H111" s="6">
        <v>1</v>
      </c>
      <c r="I111" s="6"/>
      <c r="J111" s="6"/>
      <c r="K111" s="6">
        <v>-1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-1</v>
      </c>
      <c r="R111" s="6">
        <v>0</v>
      </c>
      <c r="S111" s="6">
        <v>0</v>
      </c>
      <c r="T111" s="6">
        <v>-1</v>
      </c>
      <c r="U111" s="6"/>
      <c r="V111" s="6"/>
      <c r="W111" s="21">
        <v>-1</v>
      </c>
      <c r="X111" s="6">
        <v>0</v>
      </c>
      <c r="Y111" s="21">
        <v>0</v>
      </c>
      <c r="Z111" s="21"/>
      <c r="AA111" s="21"/>
      <c r="AB111" s="21"/>
      <c r="AC111" s="21">
        <v>-1</v>
      </c>
      <c r="AD111" s="21"/>
      <c r="AE111" s="21"/>
      <c r="AF111" s="21">
        <v>-1</v>
      </c>
      <c r="AG111" s="6"/>
    </row>
    <row r="112" spans="2:33" outlineLevel="1" x14ac:dyDescent="0.25">
      <c r="B112" s="3" t="s">
        <v>122</v>
      </c>
      <c r="C112" s="6"/>
      <c r="D112" s="6"/>
      <c r="E112" s="6">
        <v>-1</v>
      </c>
      <c r="F112" s="6">
        <v>2</v>
      </c>
      <c r="G112" s="9"/>
      <c r="H112" s="6">
        <v>1</v>
      </c>
      <c r="I112" s="6"/>
      <c r="J112" s="6"/>
      <c r="K112" s="6">
        <v>0</v>
      </c>
      <c r="L112" s="6">
        <v>0</v>
      </c>
      <c r="M112" s="6">
        <v>-1</v>
      </c>
      <c r="N112" s="6">
        <v>-2</v>
      </c>
      <c r="O112" s="6">
        <v>-1</v>
      </c>
      <c r="P112" s="6">
        <v>2</v>
      </c>
      <c r="Q112" s="6">
        <v>2</v>
      </c>
      <c r="R112" s="6">
        <v>0</v>
      </c>
      <c r="S112" s="6">
        <v>-1</v>
      </c>
      <c r="T112" s="6">
        <v>-1</v>
      </c>
      <c r="U112" s="6"/>
      <c r="V112" s="6"/>
      <c r="W112" s="21">
        <v>0</v>
      </c>
      <c r="X112" s="6">
        <v>0</v>
      </c>
      <c r="Y112" s="21">
        <v>-1</v>
      </c>
      <c r="Z112" s="21">
        <v>-2</v>
      </c>
      <c r="AA112" s="21">
        <v>-1</v>
      </c>
      <c r="AB112" s="21">
        <v>2</v>
      </c>
      <c r="AC112" s="21">
        <v>2</v>
      </c>
      <c r="AD112" s="21">
        <v>0</v>
      </c>
      <c r="AE112" s="21">
        <v>-1</v>
      </c>
      <c r="AF112" s="21">
        <v>-1</v>
      </c>
      <c r="AG112" s="6"/>
    </row>
    <row r="113" spans="2:36" outlineLevel="1" x14ac:dyDescent="0.25">
      <c r="B113" s="30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46"/>
      <c r="Z113" s="46"/>
      <c r="AA113" s="46"/>
      <c r="AB113" s="46"/>
      <c r="AC113" s="46"/>
      <c r="AD113" s="46"/>
      <c r="AE113" s="46"/>
      <c r="AF113" s="46"/>
      <c r="AG113" s="6"/>
    </row>
    <row r="114" spans="2:36" outlineLevel="1" x14ac:dyDescent="0.25">
      <c r="B114" s="35" t="s">
        <v>129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21"/>
      <c r="Z114" s="21"/>
      <c r="AA114" s="21"/>
      <c r="AB114" s="21"/>
      <c r="AC114" s="21"/>
      <c r="AD114" s="21"/>
      <c r="AE114" s="21"/>
      <c r="AF114" s="21"/>
      <c r="AG114" s="6"/>
    </row>
    <row r="115" spans="2:36" outlineLevel="1" x14ac:dyDescent="0.25">
      <c r="B115" s="3" t="s">
        <v>123</v>
      </c>
      <c r="C115" s="6"/>
      <c r="D115" s="6"/>
      <c r="E115" s="6">
        <v>1</v>
      </c>
      <c r="F115" s="6">
        <v>-1</v>
      </c>
      <c r="G115" s="6">
        <v>-1</v>
      </c>
      <c r="H115" s="6"/>
      <c r="I115" s="6"/>
      <c r="J115" s="6"/>
      <c r="K115" s="6">
        <v>0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/>
      <c r="V115" s="6"/>
      <c r="W115" s="21">
        <v>-1</v>
      </c>
      <c r="X115" s="6"/>
      <c r="Y115" s="21">
        <v>1</v>
      </c>
      <c r="Z115" s="21"/>
      <c r="AA115" s="21"/>
      <c r="AB115" s="21"/>
      <c r="AC115" s="21"/>
      <c r="AD115" s="21"/>
      <c r="AE115" s="21"/>
      <c r="AF115" s="21"/>
      <c r="AG115" s="6"/>
    </row>
    <row r="116" spans="2:36" outlineLevel="1" x14ac:dyDescent="0.25">
      <c r="B116" s="3" t="s">
        <v>107</v>
      </c>
      <c r="C116" s="6"/>
      <c r="D116" s="6"/>
      <c r="E116" s="6">
        <v>0</v>
      </c>
      <c r="F116" s="6">
        <v>0</v>
      </c>
      <c r="G116" s="6"/>
      <c r="H116" s="6"/>
      <c r="I116" s="6"/>
      <c r="J116" s="6"/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-1</v>
      </c>
      <c r="T116" s="6">
        <v>0</v>
      </c>
      <c r="U116" s="6"/>
      <c r="V116" s="6"/>
      <c r="W116" s="6">
        <v>0</v>
      </c>
      <c r="X116" s="6"/>
      <c r="Y116" s="21"/>
      <c r="Z116" s="21"/>
      <c r="AA116" s="21"/>
      <c r="AB116" s="21"/>
      <c r="AC116" s="21">
        <v>0</v>
      </c>
      <c r="AD116" s="21"/>
      <c r="AE116" s="21">
        <v>-1</v>
      </c>
      <c r="AF116" s="21">
        <v>0</v>
      </c>
      <c r="AG116" s="6"/>
    </row>
    <row r="117" spans="2:36" outlineLevel="1" x14ac:dyDescent="0.25">
      <c r="B117" s="3" t="s">
        <v>124</v>
      </c>
      <c r="C117" s="6"/>
      <c r="D117" s="6"/>
      <c r="E117" s="6">
        <v>-1</v>
      </c>
      <c r="F117" s="6">
        <v>-5</v>
      </c>
      <c r="G117" s="6"/>
      <c r="H117" s="6"/>
      <c r="I117" s="6"/>
      <c r="J117" s="6"/>
      <c r="K117" s="6">
        <v>0</v>
      </c>
      <c r="L117" s="6">
        <v>0</v>
      </c>
      <c r="M117" s="6">
        <v>-1</v>
      </c>
      <c r="N117" s="6">
        <v>-1</v>
      </c>
      <c r="O117" s="6">
        <v>0</v>
      </c>
      <c r="P117" s="6">
        <v>0</v>
      </c>
      <c r="Q117" s="6">
        <v>-5</v>
      </c>
      <c r="R117" s="6">
        <v>-4</v>
      </c>
      <c r="S117" s="6">
        <v>-3</v>
      </c>
      <c r="T117" s="6">
        <v>-3</v>
      </c>
      <c r="U117" s="6"/>
      <c r="V117" s="6"/>
      <c r="W117" s="6">
        <v>0</v>
      </c>
      <c r="X117" s="6"/>
      <c r="Y117" s="21"/>
      <c r="Z117" s="21">
        <v>-1</v>
      </c>
      <c r="AA117" s="21"/>
      <c r="AB117" s="21"/>
      <c r="AC117" s="21">
        <v>-1</v>
      </c>
      <c r="AD117" s="21">
        <v>-1</v>
      </c>
      <c r="AE117" s="21"/>
      <c r="AF117" s="21">
        <v>-3</v>
      </c>
      <c r="AG117" s="6"/>
    </row>
    <row r="118" spans="2:36" outlineLevel="1" x14ac:dyDescent="0.25">
      <c r="B118" s="3" t="s">
        <v>126</v>
      </c>
      <c r="C118" s="6"/>
      <c r="D118" s="6"/>
      <c r="E118" s="6">
        <v>0</v>
      </c>
      <c r="F118" s="6">
        <v>0</v>
      </c>
      <c r="G118" s="6"/>
      <c r="H118" s="6"/>
      <c r="I118" s="6"/>
      <c r="J118" s="6"/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/>
      <c r="V118" s="6"/>
      <c r="W118" s="6">
        <v>0</v>
      </c>
      <c r="X118" s="6"/>
      <c r="Y118" s="21"/>
      <c r="Z118" s="21"/>
      <c r="AA118" s="21"/>
      <c r="AB118" s="21"/>
      <c r="AC118" s="21"/>
      <c r="AD118" s="21"/>
      <c r="AE118" s="21"/>
      <c r="AF118" s="21"/>
      <c r="AG118" s="6"/>
    </row>
    <row r="119" spans="2:36" outlineLevel="1" x14ac:dyDescent="0.25">
      <c r="B119" s="3" t="s">
        <v>125</v>
      </c>
      <c r="C119" s="6"/>
      <c r="D119" s="6"/>
      <c r="E119" s="6">
        <v>0</v>
      </c>
      <c r="F119" s="6">
        <v>0</v>
      </c>
      <c r="G119" s="6"/>
      <c r="H119" s="6"/>
      <c r="I119" s="6"/>
      <c r="J119" s="6"/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/>
      <c r="V119" s="6"/>
      <c r="W119" s="6">
        <v>0</v>
      </c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2:36" outlineLevel="1" x14ac:dyDescent="0.25">
      <c r="B120" s="30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6"/>
      <c r="AI120" s="19"/>
    </row>
    <row r="121" spans="2:36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2:36" ht="15.6" x14ac:dyDescent="0.3">
      <c r="B122" s="37" t="s">
        <v>164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</row>
    <row r="123" spans="2:36" outlineLevel="1" x14ac:dyDescent="0.25"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2:36" outlineLevel="1" x14ac:dyDescent="0.25">
      <c r="B124" s="11" t="s">
        <v>8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2:36" outlineLevel="1" x14ac:dyDescent="0.25">
      <c r="B125" s="5" t="s">
        <v>9</v>
      </c>
      <c r="C125" s="6"/>
      <c r="D125" s="6"/>
      <c r="E125" s="6">
        <f>+E9+E38+E67+E96</f>
        <v>11772</v>
      </c>
      <c r="F125" s="6">
        <f t="shared" ref="F125:H130" si="303">+F9+F38+F67+F96</f>
        <v>10531</v>
      </c>
      <c r="G125" s="6">
        <f t="shared" si="303"/>
        <v>11879</v>
      </c>
      <c r="H125" s="6">
        <f t="shared" si="303"/>
        <v>10399</v>
      </c>
      <c r="I125" s="6"/>
      <c r="J125" s="6"/>
      <c r="K125" s="6">
        <f>+K9+K38+K67+K96</f>
        <v>6540</v>
      </c>
      <c r="L125" s="6">
        <f>+L9+L38+L67+L96</f>
        <v>3195</v>
      </c>
      <c r="M125" s="6">
        <f t="shared" ref="M125:T130" si="304">+M9+M38+M67+M96</f>
        <v>11772</v>
      </c>
      <c r="N125" s="6">
        <f t="shared" si="304"/>
        <v>8615</v>
      </c>
      <c r="O125" s="6">
        <f t="shared" si="304"/>
        <v>5765</v>
      </c>
      <c r="P125" s="6">
        <f t="shared" si="304"/>
        <v>2836</v>
      </c>
      <c r="Q125" s="6">
        <f t="shared" si="304"/>
        <v>10531</v>
      </c>
      <c r="R125" s="6">
        <f t="shared" si="304"/>
        <v>7934</v>
      </c>
      <c r="S125" s="6">
        <f t="shared" si="304"/>
        <v>5395</v>
      </c>
      <c r="T125" s="6">
        <f t="shared" si="304"/>
        <v>2695</v>
      </c>
      <c r="U125" s="6"/>
      <c r="V125" s="6"/>
      <c r="W125" s="6">
        <f t="shared" ref="W125" si="305">+W9+W38+W67+W96</f>
        <v>3345</v>
      </c>
      <c r="X125" s="6">
        <f t="shared" ref="X125:AF130" si="306">+X9+X38+X67+X96</f>
        <v>3195</v>
      </c>
      <c r="Y125" s="6">
        <f t="shared" si="306"/>
        <v>3157</v>
      </c>
      <c r="Z125" s="6">
        <f t="shared" si="306"/>
        <v>2850</v>
      </c>
      <c r="AA125" s="6">
        <f t="shared" si="306"/>
        <v>2929</v>
      </c>
      <c r="AB125" s="6">
        <f t="shared" si="306"/>
        <v>2836</v>
      </c>
      <c r="AC125" s="6">
        <f t="shared" si="306"/>
        <v>2597</v>
      </c>
      <c r="AD125" s="6">
        <f t="shared" si="306"/>
        <v>2539</v>
      </c>
      <c r="AE125" s="6">
        <f t="shared" si="306"/>
        <v>2700</v>
      </c>
      <c r="AF125" s="6">
        <f t="shared" si="306"/>
        <v>2695</v>
      </c>
      <c r="AG125" s="6"/>
      <c r="AI125" s="6"/>
      <c r="AJ125" s="42"/>
    </row>
    <row r="126" spans="2:36" outlineLevel="1" x14ac:dyDescent="0.25">
      <c r="B126" s="5" t="s">
        <v>10</v>
      </c>
      <c r="C126" s="6"/>
      <c r="D126" s="6"/>
      <c r="E126" s="6">
        <f>+E10+E39+E68+E97</f>
        <v>26</v>
      </c>
      <c r="F126" s="6">
        <f t="shared" si="303"/>
        <v>26</v>
      </c>
      <c r="G126" s="6">
        <f t="shared" si="303"/>
        <v>1</v>
      </c>
      <c r="H126" s="6">
        <f t="shared" si="303"/>
        <v>0</v>
      </c>
      <c r="I126" s="6"/>
      <c r="J126" s="6"/>
      <c r="K126" s="6">
        <f>+K10+K39+K68+K97</f>
        <v>5</v>
      </c>
      <c r="L126" s="6">
        <f>+L10+L39+L68+L97</f>
        <v>3</v>
      </c>
      <c r="M126" s="6">
        <f t="shared" si="304"/>
        <v>26</v>
      </c>
      <c r="N126" s="6">
        <f t="shared" si="304"/>
        <v>19</v>
      </c>
      <c r="O126" s="6">
        <f t="shared" si="304"/>
        <v>19</v>
      </c>
      <c r="P126" s="6">
        <f t="shared" si="304"/>
        <v>7</v>
      </c>
      <c r="Q126" s="6">
        <f t="shared" si="304"/>
        <v>26</v>
      </c>
      <c r="R126" s="6">
        <f t="shared" si="304"/>
        <v>16</v>
      </c>
      <c r="S126" s="6">
        <f t="shared" si="304"/>
        <v>16</v>
      </c>
      <c r="T126" s="6">
        <f t="shared" si="304"/>
        <v>3</v>
      </c>
      <c r="U126" s="6"/>
      <c r="V126" s="6"/>
      <c r="W126" s="6">
        <f t="shared" ref="W126" si="307">+W10+W39+W68+W97</f>
        <v>2</v>
      </c>
      <c r="X126" s="6">
        <f t="shared" si="306"/>
        <v>3</v>
      </c>
      <c r="Y126" s="6">
        <f t="shared" si="306"/>
        <v>7</v>
      </c>
      <c r="Z126" s="6">
        <f t="shared" si="306"/>
        <v>0</v>
      </c>
      <c r="AA126" s="6">
        <f t="shared" si="306"/>
        <v>12</v>
      </c>
      <c r="AB126" s="6">
        <f t="shared" si="306"/>
        <v>7</v>
      </c>
      <c r="AC126" s="6">
        <f t="shared" si="306"/>
        <v>10</v>
      </c>
      <c r="AD126" s="6">
        <f t="shared" si="306"/>
        <v>0</v>
      </c>
      <c r="AE126" s="6">
        <f t="shared" si="306"/>
        <v>13</v>
      </c>
      <c r="AF126" s="6">
        <f t="shared" si="306"/>
        <v>3</v>
      </c>
      <c r="AG126" s="6"/>
      <c r="AI126" s="42"/>
      <c r="AJ126" s="42"/>
    </row>
    <row r="127" spans="2:36" outlineLevel="1" x14ac:dyDescent="0.25">
      <c r="B127" s="7" t="s">
        <v>11</v>
      </c>
      <c r="C127" s="8"/>
      <c r="D127" s="8"/>
      <c r="E127" s="8">
        <f>SUM(E125:E126)</f>
        <v>11798</v>
      </c>
      <c r="F127" s="8">
        <f t="shared" ref="F127:H127" si="308">SUM(F125:F126)</f>
        <v>10557</v>
      </c>
      <c r="G127" s="8">
        <f t="shared" si="308"/>
        <v>11880</v>
      </c>
      <c r="H127" s="8">
        <f t="shared" si="308"/>
        <v>10399</v>
      </c>
      <c r="I127" s="8"/>
      <c r="J127" s="8"/>
      <c r="K127" s="8">
        <f t="shared" ref="K127:L127" si="309">SUM(K125:K126)</f>
        <v>6545</v>
      </c>
      <c r="L127" s="8">
        <f t="shared" si="309"/>
        <v>3198</v>
      </c>
      <c r="M127" s="8">
        <f t="shared" ref="M127" si="310">SUM(M125:M126)</f>
        <v>11798</v>
      </c>
      <c r="N127" s="8">
        <f t="shared" ref="N127" si="311">SUM(N125:N126)</f>
        <v>8634</v>
      </c>
      <c r="O127" s="34">
        <f t="shared" ref="O127" si="312">SUM(O125:O126)</f>
        <v>5784</v>
      </c>
      <c r="P127" s="8">
        <f t="shared" ref="P127" si="313">SUM(P125:P126)</f>
        <v>2843</v>
      </c>
      <c r="Q127" s="8">
        <f t="shared" ref="Q127" si="314">SUM(Q125:Q126)</f>
        <v>10557</v>
      </c>
      <c r="R127" s="8">
        <f t="shared" ref="R127" si="315">SUM(R125:R126)</f>
        <v>7950</v>
      </c>
      <c r="S127" s="34">
        <f t="shared" ref="S127" si="316">SUM(S125:S126)</f>
        <v>5411</v>
      </c>
      <c r="T127" s="8">
        <f t="shared" ref="T127" si="317">SUM(T125:T126)</f>
        <v>2698</v>
      </c>
      <c r="U127" s="8"/>
      <c r="V127" s="8"/>
      <c r="W127" s="8">
        <f t="shared" ref="W127:X127" si="318">SUM(W125:W126)</f>
        <v>3347</v>
      </c>
      <c r="X127" s="8">
        <f t="shared" si="318"/>
        <v>3198</v>
      </c>
      <c r="Y127" s="8">
        <f t="shared" ref="Y127" si="319">SUM(Y125:Y126)</f>
        <v>3164</v>
      </c>
      <c r="Z127" s="8">
        <f t="shared" ref="Z127" si="320">SUM(Z125:Z126)</f>
        <v>2850</v>
      </c>
      <c r="AA127" s="8">
        <f t="shared" ref="AA127" si="321">SUM(AA125:AA126)</f>
        <v>2941</v>
      </c>
      <c r="AB127" s="8">
        <f t="shared" ref="AB127" si="322">SUM(AB125:AB126)</f>
        <v>2843</v>
      </c>
      <c r="AC127" s="8">
        <f t="shared" ref="AC127" si="323">SUM(AC125:AC126)</f>
        <v>2607</v>
      </c>
      <c r="AD127" s="8">
        <f t="shared" ref="AD127" si="324">SUM(AD125:AD126)</f>
        <v>2539</v>
      </c>
      <c r="AE127" s="8">
        <f t="shared" ref="AE127" si="325">SUM(AE125:AE126)</f>
        <v>2713</v>
      </c>
      <c r="AF127" s="8">
        <f t="shared" ref="AF127" si="326">SUM(AF125:AF126)</f>
        <v>2698</v>
      </c>
      <c r="AG127" s="6"/>
      <c r="AI127" s="42"/>
      <c r="AJ127" s="42"/>
    </row>
    <row r="128" spans="2:36" outlineLevel="1" x14ac:dyDescent="0.25">
      <c r="B128" s="5" t="s">
        <v>12</v>
      </c>
      <c r="C128" s="6"/>
      <c r="D128" s="6"/>
      <c r="E128" s="6">
        <f>+E12+E41+E70+E99</f>
        <v>-9211</v>
      </c>
      <c r="F128" s="6">
        <f t="shared" si="303"/>
        <v>-8224</v>
      </c>
      <c r="G128" s="6">
        <f t="shared" si="303"/>
        <v>0</v>
      </c>
      <c r="H128" s="6">
        <f t="shared" si="303"/>
        <v>0</v>
      </c>
      <c r="I128" s="6"/>
      <c r="J128" s="6"/>
      <c r="K128" s="6">
        <f t="shared" ref="K128:L130" si="327">+K12+K41+K70+K99</f>
        <v>-5132</v>
      </c>
      <c r="L128" s="6">
        <f t="shared" si="327"/>
        <v>-2487</v>
      </c>
      <c r="M128" s="6">
        <f t="shared" si="304"/>
        <v>-9211</v>
      </c>
      <c r="N128" s="6">
        <f t="shared" si="304"/>
        <v>-6780</v>
      </c>
      <c r="O128" s="6">
        <f t="shared" si="304"/>
        <v>-4528</v>
      </c>
      <c r="P128" s="6">
        <f t="shared" si="304"/>
        <v>-2225</v>
      </c>
      <c r="Q128" s="6">
        <f t="shared" si="304"/>
        <v>-8224</v>
      </c>
      <c r="R128" s="6">
        <f t="shared" si="304"/>
        <v>-6235</v>
      </c>
      <c r="S128" s="6">
        <f t="shared" si="304"/>
        <v>-4244</v>
      </c>
      <c r="T128" s="6">
        <f t="shared" si="304"/>
        <v>-2120</v>
      </c>
      <c r="U128" s="6"/>
      <c r="V128" s="6"/>
      <c r="W128" s="6">
        <f t="shared" ref="W128" si="328">+W12+W41+W70+W99</f>
        <v>-2645</v>
      </c>
      <c r="X128" s="6">
        <f t="shared" si="306"/>
        <v>-2487</v>
      </c>
      <c r="Y128" s="6">
        <f t="shared" si="306"/>
        <v>-2431</v>
      </c>
      <c r="Z128" s="6">
        <f t="shared" si="306"/>
        <v>-2252</v>
      </c>
      <c r="AA128" s="6">
        <f t="shared" si="306"/>
        <v>-2303</v>
      </c>
      <c r="AB128" s="6">
        <f>+AB12+AB41+AB70+AB99</f>
        <v>-2225</v>
      </c>
      <c r="AC128" s="6">
        <f t="shared" si="306"/>
        <v>-1989</v>
      </c>
      <c r="AD128" s="6">
        <f t="shared" si="306"/>
        <v>-1991</v>
      </c>
      <c r="AE128" s="6">
        <f t="shared" si="306"/>
        <v>-2124</v>
      </c>
      <c r="AF128" s="6">
        <f t="shared" si="306"/>
        <v>-2120</v>
      </c>
      <c r="AG128" s="6"/>
      <c r="AI128" s="42"/>
      <c r="AJ128" s="42"/>
    </row>
    <row r="129" spans="2:36" outlineLevel="1" x14ac:dyDescent="0.25">
      <c r="B129" s="5" t="s">
        <v>13</v>
      </c>
      <c r="C129" s="6"/>
      <c r="D129" s="6"/>
      <c r="E129" s="6">
        <f>+E13+E42+E71+E100</f>
        <v>-1705</v>
      </c>
      <c r="F129" s="6">
        <f t="shared" si="303"/>
        <v>-1546</v>
      </c>
      <c r="G129" s="6">
        <f t="shared" si="303"/>
        <v>0</v>
      </c>
      <c r="H129" s="6">
        <f t="shared" si="303"/>
        <v>0</v>
      </c>
      <c r="I129" s="6"/>
      <c r="J129" s="6"/>
      <c r="K129" s="6">
        <f t="shared" si="327"/>
        <v>-985</v>
      </c>
      <c r="L129" s="6">
        <f t="shared" si="327"/>
        <v>-504</v>
      </c>
      <c r="M129" s="6">
        <f t="shared" si="304"/>
        <v>-1705</v>
      </c>
      <c r="N129" s="6">
        <f t="shared" si="304"/>
        <v>-1233</v>
      </c>
      <c r="O129" s="6">
        <f t="shared" si="304"/>
        <v>-853</v>
      </c>
      <c r="P129" s="6">
        <f t="shared" si="304"/>
        <v>-427</v>
      </c>
      <c r="Q129" s="6">
        <f t="shared" si="304"/>
        <v>-1546</v>
      </c>
      <c r="R129" s="6">
        <f t="shared" si="304"/>
        <v>-1126</v>
      </c>
      <c r="S129" s="6">
        <f t="shared" si="304"/>
        <v>-785</v>
      </c>
      <c r="T129" s="6">
        <f t="shared" si="304"/>
        <v>-395</v>
      </c>
      <c r="U129" s="6"/>
      <c r="V129" s="6"/>
      <c r="W129" s="6">
        <f t="shared" ref="W129" si="329">+W13+W42+W71+W100</f>
        <v>-481</v>
      </c>
      <c r="X129" s="6">
        <f t="shared" si="306"/>
        <v>-504</v>
      </c>
      <c r="Y129" s="6">
        <f t="shared" si="306"/>
        <v>-472</v>
      </c>
      <c r="Z129" s="6">
        <f t="shared" si="306"/>
        <v>-380</v>
      </c>
      <c r="AA129" s="6">
        <f t="shared" si="306"/>
        <v>-426</v>
      </c>
      <c r="AB129" s="6">
        <f t="shared" si="306"/>
        <v>-427</v>
      </c>
      <c r="AC129" s="6">
        <f t="shared" si="306"/>
        <v>-420</v>
      </c>
      <c r="AD129" s="6">
        <f t="shared" si="306"/>
        <v>-341</v>
      </c>
      <c r="AE129" s="6">
        <f t="shared" si="306"/>
        <v>-390</v>
      </c>
      <c r="AF129" s="6">
        <f t="shared" si="306"/>
        <v>-395</v>
      </c>
      <c r="AG129" s="6"/>
      <c r="AI129" s="42"/>
      <c r="AJ129" s="42"/>
    </row>
    <row r="130" spans="2:36" outlineLevel="1" x14ac:dyDescent="0.25">
      <c r="B130" s="5" t="s">
        <v>14</v>
      </c>
      <c r="C130" s="6"/>
      <c r="D130" s="6"/>
      <c r="E130" s="6">
        <f>+E14+E43+E72+E101</f>
        <v>-199</v>
      </c>
      <c r="F130" s="6">
        <f t="shared" si="303"/>
        <v>-125</v>
      </c>
      <c r="G130" s="6">
        <f t="shared" si="303"/>
        <v>1</v>
      </c>
      <c r="H130" s="6">
        <f t="shared" si="303"/>
        <v>13</v>
      </c>
      <c r="I130" s="6"/>
      <c r="J130" s="6"/>
      <c r="K130" s="6">
        <f t="shared" si="327"/>
        <v>-78</v>
      </c>
      <c r="L130" s="6">
        <f t="shared" si="327"/>
        <v>-37</v>
      </c>
      <c r="M130" s="6">
        <f t="shared" si="304"/>
        <v>-199</v>
      </c>
      <c r="N130" s="6">
        <f t="shared" si="304"/>
        <v>-151</v>
      </c>
      <c r="O130" s="6">
        <f t="shared" si="304"/>
        <v>-120</v>
      </c>
      <c r="P130" s="6">
        <f t="shared" si="304"/>
        <v>-63</v>
      </c>
      <c r="Q130" s="6">
        <f t="shared" si="304"/>
        <v>-125</v>
      </c>
      <c r="R130" s="6">
        <f t="shared" si="304"/>
        <v>-84</v>
      </c>
      <c r="S130" s="6">
        <f t="shared" si="304"/>
        <v>-53</v>
      </c>
      <c r="T130" s="6">
        <f t="shared" si="304"/>
        <v>-25</v>
      </c>
      <c r="U130" s="6"/>
      <c r="V130" s="6"/>
      <c r="W130" s="6">
        <f t="shared" ref="W130" si="330">+W14+W43+W72+W101</f>
        <v>-41</v>
      </c>
      <c r="X130" s="6">
        <f t="shared" si="306"/>
        <v>-37</v>
      </c>
      <c r="Y130" s="6">
        <f t="shared" si="306"/>
        <v>-48</v>
      </c>
      <c r="Z130" s="6">
        <f t="shared" si="306"/>
        <v>-31</v>
      </c>
      <c r="AA130" s="6">
        <f t="shared" si="306"/>
        <v>-57</v>
      </c>
      <c r="AB130" s="6">
        <f t="shared" si="306"/>
        <v>-63</v>
      </c>
      <c r="AC130" s="6">
        <f t="shared" si="306"/>
        <v>-41</v>
      </c>
      <c r="AD130" s="6">
        <f t="shared" si="306"/>
        <v>-31</v>
      </c>
      <c r="AE130" s="6">
        <f t="shared" si="306"/>
        <v>-28</v>
      </c>
      <c r="AF130" s="6">
        <f t="shared" si="306"/>
        <v>-25</v>
      </c>
      <c r="AG130" s="6"/>
      <c r="AI130" s="42"/>
      <c r="AJ130" s="42"/>
    </row>
    <row r="131" spans="2:36" outlineLevel="1" x14ac:dyDescent="0.25">
      <c r="B131" s="7" t="s">
        <v>117</v>
      </c>
      <c r="C131" s="8"/>
      <c r="D131" s="8"/>
      <c r="E131" s="8">
        <f>SUM(E128:E130)</f>
        <v>-11115</v>
      </c>
      <c r="F131" s="8">
        <f t="shared" ref="F131" si="331">SUM(F128:F130)</f>
        <v>-9895</v>
      </c>
      <c r="G131" s="8">
        <f>+G132-G127</f>
        <v>-11117</v>
      </c>
      <c r="H131" s="8">
        <f>+H132-H127</f>
        <v>-9998</v>
      </c>
      <c r="I131" s="8"/>
      <c r="J131" s="8"/>
      <c r="K131" s="8">
        <f t="shared" ref="K131:L131" si="332">SUM(K128:K130)</f>
        <v>-6195</v>
      </c>
      <c r="L131" s="8">
        <f t="shared" si="332"/>
        <v>-3028</v>
      </c>
      <c r="M131" s="8">
        <f t="shared" ref="M131" si="333">SUM(M128:M130)</f>
        <v>-11115</v>
      </c>
      <c r="N131" s="8">
        <f t="shared" ref="N131" si="334">SUM(N128:N130)</f>
        <v>-8164</v>
      </c>
      <c r="O131" s="34">
        <f t="shared" ref="O131" si="335">SUM(O128:O130)</f>
        <v>-5501</v>
      </c>
      <c r="P131" s="8">
        <f t="shared" ref="P131" si="336">SUM(P128:P130)</f>
        <v>-2715</v>
      </c>
      <c r="Q131" s="8">
        <f t="shared" ref="Q131" si="337">SUM(Q128:Q130)</f>
        <v>-9895</v>
      </c>
      <c r="R131" s="8">
        <f t="shared" ref="R131" si="338">SUM(R128:R130)</f>
        <v>-7445</v>
      </c>
      <c r="S131" s="8">
        <f t="shared" ref="S131" si="339">SUM(S128:S130)</f>
        <v>-5082</v>
      </c>
      <c r="T131" s="8">
        <f t="shared" ref="T131" si="340">SUM(T128:T130)</f>
        <v>-2540</v>
      </c>
      <c r="U131" s="8"/>
      <c r="V131" s="8"/>
      <c r="W131" s="8">
        <f t="shared" ref="W131:X131" si="341">SUM(W128:W130)</f>
        <v>-3167</v>
      </c>
      <c r="X131" s="8">
        <f t="shared" si="341"/>
        <v>-3028</v>
      </c>
      <c r="Y131" s="8">
        <f t="shared" ref="Y131" si="342">SUM(Y128:Y130)</f>
        <v>-2951</v>
      </c>
      <c r="Z131" s="8">
        <f t="shared" ref="Z131" si="343">SUM(Z128:Z130)</f>
        <v>-2663</v>
      </c>
      <c r="AA131" s="8">
        <f t="shared" ref="AA131" si="344">SUM(AA128:AA130)</f>
        <v>-2786</v>
      </c>
      <c r="AB131" s="8">
        <f t="shared" ref="AB131" si="345">SUM(AB128:AB130)</f>
        <v>-2715</v>
      </c>
      <c r="AC131" s="8">
        <f t="shared" ref="AC131" si="346">SUM(AC128:AC130)</f>
        <v>-2450</v>
      </c>
      <c r="AD131" s="8">
        <f t="shared" ref="AD131" si="347">SUM(AD128:AD130)</f>
        <v>-2363</v>
      </c>
      <c r="AE131" s="8">
        <f t="shared" ref="AE131" si="348">SUM(AE128:AE130)</f>
        <v>-2542</v>
      </c>
      <c r="AF131" s="8">
        <f t="shared" ref="AF131" si="349">SUM(AF128:AF130)</f>
        <v>-2540</v>
      </c>
      <c r="AG131" s="6"/>
      <c r="AI131" s="42"/>
      <c r="AJ131" s="42"/>
    </row>
    <row r="132" spans="2:36" outlineLevel="1" x14ac:dyDescent="0.25">
      <c r="B132" s="7" t="s">
        <v>118</v>
      </c>
      <c r="C132" s="8"/>
      <c r="D132" s="8"/>
      <c r="E132" s="8">
        <f>+E127+E131</f>
        <v>683</v>
      </c>
      <c r="F132" s="8">
        <f t="shared" ref="F132" si="350">+F127+F131</f>
        <v>662</v>
      </c>
      <c r="G132" s="8">
        <f>+G16+G45+G74+G103</f>
        <v>763</v>
      </c>
      <c r="H132" s="8">
        <f>+H16+H45+H74+H103</f>
        <v>401</v>
      </c>
      <c r="I132" s="8"/>
      <c r="J132" s="8"/>
      <c r="K132" s="8">
        <f t="shared" ref="K132:L132" si="351">+K127+K131</f>
        <v>350</v>
      </c>
      <c r="L132" s="8">
        <f t="shared" si="351"/>
        <v>170</v>
      </c>
      <c r="M132" s="8">
        <f t="shared" ref="M132:N132" si="352">+M127+M131</f>
        <v>683</v>
      </c>
      <c r="N132" s="8">
        <f t="shared" si="352"/>
        <v>470</v>
      </c>
      <c r="O132" s="8">
        <f t="shared" ref="O132" si="353">+O127+O131</f>
        <v>283</v>
      </c>
      <c r="P132" s="8">
        <f t="shared" ref="P132" si="354">+P127+P131</f>
        <v>128</v>
      </c>
      <c r="Q132" s="8">
        <f t="shared" ref="Q132:R132" si="355">+Q127+Q131</f>
        <v>662</v>
      </c>
      <c r="R132" s="8">
        <f t="shared" si="355"/>
        <v>505</v>
      </c>
      <c r="S132" s="8">
        <f t="shared" ref="S132" si="356">+S127+S131</f>
        <v>329</v>
      </c>
      <c r="T132" s="8">
        <f t="shared" ref="T132" si="357">+T127+T131</f>
        <v>158</v>
      </c>
      <c r="U132" s="8"/>
      <c r="V132" s="8"/>
      <c r="W132" s="8">
        <f t="shared" ref="W132:X132" si="358">+W127+W131</f>
        <v>180</v>
      </c>
      <c r="X132" s="8">
        <f t="shared" si="358"/>
        <v>170</v>
      </c>
      <c r="Y132" s="8">
        <f t="shared" ref="Y132" si="359">+Y127+Y131</f>
        <v>213</v>
      </c>
      <c r="Z132" s="8">
        <f t="shared" ref="Z132:AA132" si="360">+Z127+Z131</f>
        <v>187</v>
      </c>
      <c r="AA132" s="8">
        <f t="shared" si="360"/>
        <v>155</v>
      </c>
      <c r="AB132" s="8">
        <f t="shared" ref="AB132" si="361">+AB127+AB131</f>
        <v>128</v>
      </c>
      <c r="AC132" s="8">
        <f t="shared" ref="AC132" si="362">+AC127+AC131</f>
        <v>157</v>
      </c>
      <c r="AD132" s="8">
        <f t="shared" ref="AD132:AE132" si="363">+AD127+AD131</f>
        <v>176</v>
      </c>
      <c r="AE132" s="8">
        <f t="shared" si="363"/>
        <v>171</v>
      </c>
      <c r="AF132" s="8">
        <f t="shared" ref="AF132" si="364">+AF127+AF131</f>
        <v>158</v>
      </c>
      <c r="AG132" s="6"/>
      <c r="AI132" s="42"/>
      <c r="AJ132" s="42"/>
    </row>
    <row r="133" spans="2:36" outlineLevel="1" x14ac:dyDescent="0.25">
      <c r="B133" s="5" t="s">
        <v>15</v>
      </c>
      <c r="C133" s="6"/>
      <c r="D133" s="6"/>
      <c r="E133" s="6">
        <f>+E17+E46+E75+E104</f>
        <v>-107</v>
      </c>
      <c r="F133" s="6">
        <f t="shared" ref="F133:H133" si="365">+F17+F46+F75+F104</f>
        <v>-96</v>
      </c>
      <c r="G133" s="6">
        <f t="shared" si="365"/>
        <v>-128</v>
      </c>
      <c r="H133" s="6">
        <f t="shared" si="365"/>
        <v>-129</v>
      </c>
      <c r="I133" s="6"/>
      <c r="J133" s="6"/>
      <c r="K133" s="6">
        <f>+K17+K46+K75+K104</f>
        <v>-50</v>
      </c>
      <c r="L133" s="6">
        <f>+L17+L46+L75+L104</f>
        <v>-26</v>
      </c>
      <c r="M133" s="6">
        <f t="shared" ref="M133:T133" si="366">+M17+M46+M75+M104</f>
        <v>-107</v>
      </c>
      <c r="N133" s="6">
        <f t="shared" si="366"/>
        <v>-80</v>
      </c>
      <c r="O133" s="6">
        <f t="shared" si="366"/>
        <v>-52</v>
      </c>
      <c r="P133" s="6">
        <f t="shared" si="366"/>
        <v>-25</v>
      </c>
      <c r="Q133" s="6">
        <f t="shared" si="366"/>
        <v>-96</v>
      </c>
      <c r="R133" s="6">
        <f t="shared" si="366"/>
        <v>-71</v>
      </c>
      <c r="S133" s="6">
        <f t="shared" si="366"/>
        <v>-49</v>
      </c>
      <c r="T133" s="6">
        <f t="shared" si="366"/>
        <v>-29</v>
      </c>
      <c r="U133" s="6"/>
      <c r="V133" s="6"/>
      <c r="W133" s="6">
        <f t="shared" ref="W133" si="367">+W17+W46+W75+W104</f>
        <v>-24</v>
      </c>
      <c r="X133" s="6">
        <f t="shared" ref="X133:AF133" si="368">+X17+X46+X75+X104</f>
        <v>-26</v>
      </c>
      <c r="Y133" s="6">
        <f t="shared" si="368"/>
        <v>-27</v>
      </c>
      <c r="Z133" s="6">
        <f t="shared" si="368"/>
        <v>-28</v>
      </c>
      <c r="AA133" s="6">
        <f t="shared" si="368"/>
        <v>-27</v>
      </c>
      <c r="AB133" s="6">
        <f t="shared" si="368"/>
        <v>-25</v>
      </c>
      <c r="AC133" s="6">
        <f t="shared" si="368"/>
        <v>-25</v>
      </c>
      <c r="AD133" s="6">
        <f t="shared" si="368"/>
        <v>-22</v>
      </c>
      <c r="AE133" s="6">
        <f t="shared" si="368"/>
        <v>-20</v>
      </c>
      <c r="AF133" s="6">
        <f t="shared" si="368"/>
        <v>-29</v>
      </c>
      <c r="AG133" s="6"/>
      <c r="AI133" s="6"/>
      <c r="AJ133" s="42"/>
    </row>
    <row r="134" spans="2:36" outlineLevel="1" x14ac:dyDescent="0.25">
      <c r="B134" s="7" t="s">
        <v>119</v>
      </c>
      <c r="C134" s="8"/>
      <c r="D134" s="8"/>
      <c r="E134" s="8">
        <f>+E132+E133</f>
        <v>576</v>
      </c>
      <c r="F134" s="8">
        <f t="shared" ref="F134:AF134" si="369">+F132+F133</f>
        <v>566</v>
      </c>
      <c r="G134" s="8">
        <f t="shared" si="369"/>
        <v>635</v>
      </c>
      <c r="H134" s="8">
        <f t="shared" si="369"/>
        <v>272</v>
      </c>
      <c r="I134" s="8"/>
      <c r="J134" s="8"/>
      <c r="K134" s="8">
        <f t="shared" ref="K134" si="370">+K132+K133</f>
        <v>300</v>
      </c>
      <c r="L134" s="8">
        <f t="shared" si="369"/>
        <v>144</v>
      </c>
      <c r="M134" s="8">
        <f t="shared" si="369"/>
        <v>576</v>
      </c>
      <c r="N134" s="8">
        <f t="shared" si="369"/>
        <v>390</v>
      </c>
      <c r="O134" s="8">
        <f t="shared" si="369"/>
        <v>231</v>
      </c>
      <c r="P134" s="8">
        <f t="shared" si="369"/>
        <v>103</v>
      </c>
      <c r="Q134" s="8">
        <f t="shared" si="369"/>
        <v>566</v>
      </c>
      <c r="R134" s="8">
        <f t="shared" si="369"/>
        <v>434</v>
      </c>
      <c r="S134" s="8">
        <f t="shared" si="369"/>
        <v>280</v>
      </c>
      <c r="T134" s="8">
        <f t="shared" si="369"/>
        <v>129</v>
      </c>
      <c r="U134" s="8"/>
      <c r="V134" s="8"/>
      <c r="W134" s="8">
        <f t="shared" ref="W134" si="371">+W132+W133</f>
        <v>156</v>
      </c>
      <c r="X134" s="8">
        <f t="shared" si="369"/>
        <v>144</v>
      </c>
      <c r="Y134" s="8">
        <f t="shared" si="369"/>
        <v>186</v>
      </c>
      <c r="Z134" s="8">
        <f t="shared" si="369"/>
        <v>159</v>
      </c>
      <c r="AA134" s="8">
        <f t="shared" si="369"/>
        <v>128</v>
      </c>
      <c r="AB134" s="8">
        <f t="shared" si="369"/>
        <v>103</v>
      </c>
      <c r="AC134" s="8">
        <f t="shared" si="369"/>
        <v>132</v>
      </c>
      <c r="AD134" s="8">
        <f t="shared" si="369"/>
        <v>154</v>
      </c>
      <c r="AE134" s="8">
        <f t="shared" si="369"/>
        <v>151</v>
      </c>
      <c r="AF134" s="8">
        <f t="shared" si="369"/>
        <v>129</v>
      </c>
      <c r="AG134" s="6"/>
      <c r="AI134" s="42"/>
      <c r="AJ134" s="42"/>
    </row>
    <row r="135" spans="2:36" outlineLevel="1" x14ac:dyDescent="0.25">
      <c r="B135" s="5" t="s">
        <v>19</v>
      </c>
      <c r="C135" s="6"/>
      <c r="D135" s="6"/>
      <c r="E135" s="6">
        <f>+E19+E48+E77+E106</f>
        <v>155</v>
      </c>
      <c r="F135" s="6">
        <f t="shared" ref="F135:H135" si="372">+F19+F48+F77+F106</f>
        <v>74</v>
      </c>
      <c r="G135" s="6">
        <f t="shared" si="372"/>
        <v>37</v>
      </c>
      <c r="H135" s="6">
        <f t="shared" si="372"/>
        <v>-12</v>
      </c>
      <c r="I135" s="6"/>
      <c r="J135" s="6"/>
      <c r="K135" s="6">
        <f>+K19+K48+K77+K106</f>
        <v>69</v>
      </c>
      <c r="L135" s="6">
        <f>+L19+L48+L77+L106</f>
        <v>28</v>
      </c>
      <c r="M135" s="6">
        <f t="shared" ref="M135:T135" si="373">+M19+M48+M77+M106</f>
        <v>155</v>
      </c>
      <c r="N135" s="6">
        <f t="shared" si="373"/>
        <v>114</v>
      </c>
      <c r="O135" s="6">
        <f t="shared" si="373"/>
        <v>84</v>
      </c>
      <c r="P135" s="6">
        <f t="shared" si="373"/>
        <v>11</v>
      </c>
      <c r="Q135" s="6">
        <f t="shared" si="373"/>
        <v>74</v>
      </c>
      <c r="R135" s="6">
        <f t="shared" si="373"/>
        <v>87</v>
      </c>
      <c r="S135" s="6">
        <f t="shared" si="373"/>
        <v>60</v>
      </c>
      <c r="T135" s="6">
        <f t="shared" si="373"/>
        <v>41</v>
      </c>
      <c r="U135" s="6"/>
      <c r="V135" s="6"/>
      <c r="W135" s="6">
        <f t="shared" ref="W135" si="374">+W19+W48+W77+W106</f>
        <v>40</v>
      </c>
      <c r="X135" s="6">
        <f t="shared" ref="X135:AF135" si="375">+X19+X48+X77+X106</f>
        <v>28</v>
      </c>
      <c r="Y135" s="6">
        <f t="shared" si="375"/>
        <v>41</v>
      </c>
      <c r="Z135" s="6">
        <f t="shared" si="375"/>
        <v>30</v>
      </c>
      <c r="AA135" s="6">
        <f t="shared" si="375"/>
        <v>73</v>
      </c>
      <c r="AB135" s="6">
        <f t="shared" si="375"/>
        <v>11</v>
      </c>
      <c r="AC135" s="6">
        <f t="shared" si="375"/>
        <v>-13</v>
      </c>
      <c r="AD135" s="6">
        <f t="shared" si="375"/>
        <v>27</v>
      </c>
      <c r="AE135" s="6">
        <f t="shared" si="375"/>
        <v>19</v>
      </c>
      <c r="AF135" s="6">
        <f t="shared" si="375"/>
        <v>41</v>
      </c>
      <c r="AG135" s="6"/>
      <c r="AI135" s="42"/>
      <c r="AJ135" s="42"/>
    </row>
    <row r="136" spans="2:36" outlineLevel="1" x14ac:dyDescent="0.25">
      <c r="B136" s="7" t="s">
        <v>120</v>
      </c>
      <c r="C136" s="8"/>
      <c r="D136" s="8"/>
      <c r="E136" s="8">
        <f>+E134+E135</f>
        <v>731</v>
      </c>
      <c r="F136" s="8">
        <f t="shared" ref="F136:H136" si="376">+F134+F135</f>
        <v>640</v>
      </c>
      <c r="G136" s="8">
        <f t="shared" si="376"/>
        <v>672</v>
      </c>
      <c r="H136" s="8">
        <f t="shared" si="376"/>
        <v>260</v>
      </c>
      <c r="I136" s="8"/>
      <c r="J136" s="8"/>
      <c r="K136" s="8">
        <f t="shared" ref="K136:L136" si="377">+K134+K135</f>
        <v>369</v>
      </c>
      <c r="L136" s="8">
        <f t="shared" si="377"/>
        <v>172</v>
      </c>
      <c r="M136" s="8">
        <f t="shared" ref="M136:N136" si="378">+M134+M135</f>
        <v>731</v>
      </c>
      <c r="N136" s="8">
        <f t="shared" si="378"/>
        <v>504</v>
      </c>
      <c r="O136" s="8">
        <f t="shared" ref="O136" si="379">+O134+O135</f>
        <v>315</v>
      </c>
      <c r="P136" s="8">
        <f t="shared" ref="P136" si="380">+P134+P135</f>
        <v>114</v>
      </c>
      <c r="Q136" s="8">
        <f t="shared" ref="Q136:R136" si="381">+Q134+Q135</f>
        <v>640</v>
      </c>
      <c r="R136" s="8">
        <f t="shared" si="381"/>
        <v>521</v>
      </c>
      <c r="S136" s="8">
        <f t="shared" ref="S136" si="382">+S134+S135</f>
        <v>340</v>
      </c>
      <c r="T136" s="8">
        <f t="shared" ref="T136" si="383">+T134+T135</f>
        <v>170</v>
      </c>
      <c r="U136" s="8"/>
      <c r="V136" s="8"/>
      <c r="W136" s="8">
        <f t="shared" ref="W136:X136" si="384">+W134+W135</f>
        <v>196</v>
      </c>
      <c r="X136" s="8">
        <f t="shared" si="384"/>
        <v>172</v>
      </c>
      <c r="Y136" s="8">
        <f t="shared" ref="Y136" si="385">+Y134+Y135</f>
        <v>227</v>
      </c>
      <c r="Z136" s="8">
        <f t="shared" ref="Z136:AA136" si="386">+Z134+Z135</f>
        <v>189</v>
      </c>
      <c r="AA136" s="8">
        <f t="shared" si="386"/>
        <v>201</v>
      </c>
      <c r="AB136" s="8">
        <f t="shared" ref="AB136" si="387">+AB134+AB135</f>
        <v>114</v>
      </c>
      <c r="AC136" s="8">
        <f t="shared" ref="AC136" si="388">+AC134+AC135</f>
        <v>119</v>
      </c>
      <c r="AD136" s="8">
        <f t="shared" ref="AD136:AE136" si="389">+AD134+AD135</f>
        <v>181</v>
      </c>
      <c r="AE136" s="8">
        <f t="shared" si="389"/>
        <v>170</v>
      </c>
      <c r="AF136" s="8">
        <f t="shared" ref="AF136" si="390">+AF134+AF135</f>
        <v>170</v>
      </c>
      <c r="AG136" s="6"/>
      <c r="AI136" s="42"/>
      <c r="AJ136" s="42"/>
    </row>
    <row r="137" spans="2:36" outlineLevel="1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43"/>
      <c r="X137" s="43"/>
      <c r="Y137" s="43"/>
      <c r="Z137" s="43"/>
      <c r="AA137" s="43"/>
      <c r="AB137" s="43"/>
      <c r="AC137" s="21"/>
      <c r="AD137" s="21"/>
      <c r="AE137" s="21"/>
      <c r="AF137" s="6"/>
      <c r="AG137" s="6"/>
    </row>
    <row r="138" spans="2:36" outlineLevel="1" x14ac:dyDescent="0.25">
      <c r="B138" s="35" t="s">
        <v>132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2:36" outlineLevel="1" x14ac:dyDescent="0.25">
      <c r="B139" s="3" t="s">
        <v>37</v>
      </c>
      <c r="C139" s="6"/>
      <c r="D139" s="6"/>
      <c r="E139" s="6">
        <f>+E23+E52+E81+E110</f>
        <v>6949</v>
      </c>
      <c r="F139" s="6">
        <f t="shared" ref="F139:H141" si="391">+F23+F52+F81+F110</f>
        <v>6770</v>
      </c>
      <c r="G139" s="6">
        <f t="shared" si="391"/>
        <v>6583</v>
      </c>
      <c r="H139" s="6">
        <f t="shared" si="391"/>
        <v>5181</v>
      </c>
      <c r="I139" s="6"/>
      <c r="J139" s="6"/>
      <c r="K139" s="6">
        <f t="shared" ref="K139:L141" si="392">+K23+K52+K81+K110</f>
        <v>6422</v>
      </c>
      <c r="L139" s="6">
        <f t="shared" si="392"/>
        <v>7160</v>
      </c>
      <c r="M139" s="6">
        <f t="shared" ref="M139:T141" si="393">+M23+M52+M81+M110</f>
        <v>6949</v>
      </c>
      <c r="N139" s="6">
        <f t="shared" si="393"/>
        <v>6253</v>
      </c>
      <c r="O139" s="6">
        <f t="shared" si="393"/>
        <v>6105</v>
      </c>
      <c r="P139" s="6">
        <f t="shared" si="393"/>
        <v>5922</v>
      </c>
      <c r="Q139" s="6">
        <f t="shared" si="393"/>
        <v>6770</v>
      </c>
      <c r="R139" s="6">
        <f t="shared" si="393"/>
        <v>6108</v>
      </c>
      <c r="S139" s="6">
        <f t="shared" si="393"/>
        <v>5818</v>
      </c>
      <c r="T139" s="6">
        <f t="shared" si="393"/>
        <v>6260</v>
      </c>
      <c r="U139" s="6"/>
      <c r="V139" s="6"/>
      <c r="W139" s="6">
        <f t="shared" ref="W139" si="394">+W23+W52+W81+W110</f>
        <v>6422</v>
      </c>
      <c r="X139" s="6">
        <f t="shared" ref="X139:AF141" si="395">+X23+X52+X81+X110</f>
        <v>7160</v>
      </c>
      <c r="Y139" s="6">
        <f t="shared" si="395"/>
        <v>6949</v>
      </c>
      <c r="Z139" s="6">
        <f t="shared" si="395"/>
        <v>6253</v>
      </c>
      <c r="AA139" s="21">
        <f>+AA23+AA52+AA81+AA110</f>
        <v>6105</v>
      </c>
      <c r="AB139" s="21">
        <f t="shared" si="395"/>
        <v>5922</v>
      </c>
      <c r="AC139" s="6">
        <f t="shared" si="395"/>
        <v>6770</v>
      </c>
      <c r="AD139" s="6">
        <f t="shared" si="395"/>
        <v>6108</v>
      </c>
      <c r="AE139" s="6">
        <f t="shared" si="395"/>
        <v>5818</v>
      </c>
      <c r="AF139" s="6">
        <f t="shared" si="395"/>
        <v>6260</v>
      </c>
      <c r="AG139" s="6"/>
    </row>
    <row r="140" spans="2:36" outlineLevel="1" x14ac:dyDescent="0.25">
      <c r="B140" s="3" t="s">
        <v>121</v>
      </c>
      <c r="C140" s="6"/>
      <c r="D140" s="6"/>
      <c r="E140" s="6">
        <f>+E24+E53+E82+E111</f>
        <v>-3454</v>
      </c>
      <c r="F140" s="21">
        <f t="shared" si="391"/>
        <v>-3056</v>
      </c>
      <c r="G140" s="21">
        <f t="shared" si="391"/>
        <v>-2609.4219957</v>
      </c>
      <c r="H140" s="21">
        <f t="shared" si="391"/>
        <v>-1395.3495350000001</v>
      </c>
      <c r="I140" s="6"/>
      <c r="J140" s="6"/>
      <c r="K140" s="6">
        <f t="shared" si="392"/>
        <v>-3277</v>
      </c>
      <c r="L140" s="6">
        <f t="shared" si="392"/>
        <v>-3398</v>
      </c>
      <c r="M140" s="6">
        <f t="shared" si="393"/>
        <v>-3454</v>
      </c>
      <c r="N140" s="6">
        <f t="shared" si="393"/>
        <v>-2751.0051619999999</v>
      </c>
      <c r="O140" s="6">
        <f t="shared" si="393"/>
        <v>-2727.7430497999999</v>
      </c>
      <c r="P140" s="6">
        <f t="shared" si="393"/>
        <v>-2678.7068260000001</v>
      </c>
      <c r="Q140" s="6">
        <f t="shared" si="393"/>
        <v>-3056</v>
      </c>
      <c r="R140" s="6">
        <f t="shared" si="393"/>
        <v>-2281.7976202</v>
      </c>
      <c r="S140" s="6">
        <f t="shared" si="393"/>
        <v>-2050.6228544999999</v>
      </c>
      <c r="T140" s="6">
        <f t="shared" si="393"/>
        <v>-2390.8097081000001</v>
      </c>
      <c r="U140" s="6"/>
      <c r="V140" s="6"/>
      <c r="W140" s="6">
        <f t="shared" ref="W140" si="396">+W24+W53+W82+W111</f>
        <v>-3277</v>
      </c>
      <c r="X140" s="6">
        <f t="shared" si="395"/>
        <v>-3398</v>
      </c>
      <c r="Y140" s="6">
        <f t="shared" si="395"/>
        <v>-3454</v>
      </c>
      <c r="Z140" s="6">
        <f t="shared" si="395"/>
        <v>-2751.0051619999999</v>
      </c>
      <c r="AA140" s="21">
        <f t="shared" si="395"/>
        <v>-2727.7430497999999</v>
      </c>
      <c r="AB140" s="21">
        <f>+AB24+AB53+AB82+AB111</f>
        <v>-2678.7068260000001</v>
      </c>
      <c r="AC140" s="6">
        <f t="shared" si="395"/>
        <v>-3056</v>
      </c>
      <c r="AD140" s="6">
        <f t="shared" si="395"/>
        <v>-2281.7976202</v>
      </c>
      <c r="AE140" s="6">
        <f t="shared" si="395"/>
        <v>-2050.6228544999999</v>
      </c>
      <c r="AF140" s="6">
        <f t="shared" si="395"/>
        <v>-2390.8097081000001</v>
      </c>
      <c r="AG140" s="6"/>
      <c r="AH140" s="19"/>
    </row>
    <row r="141" spans="2:36" outlineLevel="1" x14ac:dyDescent="0.25">
      <c r="B141" s="3" t="s">
        <v>122</v>
      </c>
      <c r="C141" s="6"/>
      <c r="D141" s="6"/>
      <c r="E141" s="6">
        <f>+E25+E54+E83+E112</f>
        <v>4134</v>
      </c>
      <c r="F141" s="6">
        <f t="shared" si="391"/>
        <v>3768</v>
      </c>
      <c r="G141" s="6">
        <f t="shared" si="391"/>
        <v>3357</v>
      </c>
      <c r="H141" s="6">
        <f t="shared" si="391"/>
        <v>963</v>
      </c>
      <c r="I141" s="6"/>
      <c r="J141" s="6"/>
      <c r="K141" s="6">
        <f t="shared" si="392"/>
        <v>3426</v>
      </c>
      <c r="L141" s="6">
        <f t="shared" si="392"/>
        <v>4244</v>
      </c>
      <c r="M141" s="6">
        <f t="shared" si="393"/>
        <v>4134</v>
      </c>
      <c r="N141" s="6">
        <f t="shared" si="393"/>
        <v>3252</v>
      </c>
      <c r="O141" s="6">
        <f t="shared" si="393"/>
        <v>3036</v>
      </c>
      <c r="P141" s="6">
        <f t="shared" si="393"/>
        <v>2715</v>
      </c>
      <c r="Q141" s="6">
        <f t="shared" si="393"/>
        <v>3768</v>
      </c>
      <c r="R141" s="6">
        <f t="shared" si="393"/>
        <v>3003</v>
      </c>
      <c r="S141" s="6">
        <f t="shared" si="393"/>
        <v>2585</v>
      </c>
      <c r="T141" s="6">
        <f t="shared" si="393"/>
        <v>2917</v>
      </c>
      <c r="U141" s="6"/>
      <c r="V141" s="6"/>
      <c r="W141" s="6">
        <f t="shared" ref="W141" si="397">+W25+W54+W83+W112</f>
        <v>3426</v>
      </c>
      <c r="X141" s="6">
        <f t="shared" si="395"/>
        <v>4244</v>
      </c>
      <c r="Y141" s="6">
        <f t="shared" si="395"/>
        <v>4134</v>
      </c>
      <c r="Z141" s="6">
        <f t="shared" si="395"/>
        <v>3252</v>
      </c>
      <c r="AA141" s="6">
        <f t="shared" si="395"/>
        <v>3036</v>
      </c>
      <c r="AB141" s="21">
        <f t="shared" si="395"/>
        <v>2715</v>
      </c>
      <c r="AC141" s="6">
        <f t="shared" si="395"/>
        <v>3768</v>
      </c>
      <c r="AD141" s="6">
        <f t="shared" si="395"/>
        <v>3003</v>
      </c>
      <c r="AE141" s="6">
        <f t="shared" si="395"/>
        <v>2585</v>
      </c>
      <c r="AF141" s="6">
        <f t="shared" si="395"/>
        <v>2917</v>
      </c>
      <c r="AG141" s="6"/>
    </row>
    <row r="142" spans="2:36" outlineLevel="1" x14ac:dyDescent="0.25">
      <c r="B142" s="30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6"/>
    </row>
    <row r="143" spans="2:36" outlineLevel="1" x14ac:dyDescent="0.25">
      <c r="B143" s="35" t="s">
        <v>129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2:36" outlineLevel="1" x14ac:dyDescent="0.25">
      <c r="B144" s="3" t="s">
        <v>123</v>
      </c>
      <c r="C144" s="6"/>
      <c r="D144" s="6"/>
      <c r="E144" s="6">
        <f>+E28+E57+E86+E115</f>
        <v>1015</v>
      </c>
      <c r="F144" s="6">
        <f t="shared" ref="F144:H148" si="398">+F28+F57+F86+F115</f>
        <v>919</v>
      </c>
      <c r="G144" s="6">
        <f t="shared" si="398"/>
        <v>2063</v>
      </c>
      <c r="H144" s="6">
        <f t="shared" si="398"/>
        <v>1020</v>
      </c>
      <c r="I144" s="6"/>
      <c r="J144" s="6"/>
      <c r="K144" s="6">
        <f t="shared" ref="K144:L148" si="399">+K28+K57+K86+K115</f>
        <v>-195</v>
      </c>
      <c r="L144" s="6">
        <f t="shared" si="399"/>
        <v>121</v>
      </c>
      <c r="M144" s="6">
        <f t="shared" ref="M144:T148" si="400">+M28+M57+M86+M115</f>
        <v>1015</v>
      </c>
      <c r="N144" s="6">
        <f t="shared" si="400"/>
        <v>156</v>
      </c>
      <c r="O144" s="6">
        <f t="shared" si="400"/>
        <v>-54</v>
      </c>
      <c r="P144" s="6">
        <f t="shared" si="400"/>
        <v>-260</v>
      </c>
      <c r="Q144" s="6">
        <f t="shared" si="400"/>
        <v>920</v>
      </c>
      <c r="R144" s="6">
        <f t="shared" si="400"/>
        <v>128</v>
      </c>
      <c r="S144" s="6">
        <f t="shared" si="400"/>
        <v>-276</v>
      </c>
      <c r="T144" s="6">
        <f t="shared" si="400"/>
        <v>-452</v>
      </c>
      <c r="U144" s="6"/>
      <c r="V144" s="6"/>
      <c r="W144" s="6">
        <f t="shared" ref="W144" si="401">+W28+W57+W86+W115</f>
        <v>-316</v>
      </c>
      <c r="X144" s="6">
        <f t="shared" ref="X144:AF148" si="402">+X28+X57+X86+X115</f>
        <v>121</v>
      </c>
      <c r="Y144" s="6">
        <f t="shared" si="402"/>
        <v>859</v>
      </c>
      <c r="Z144" s="6">
        <f t="shared" si="402"/>
        <v>210</v>
      </c>
      <c r="AA144" s="6">
        <f t="shared" si="402"/>
        <v>206</v>
      </c>
      <c r="AB144" s="6">
        <f t="shared" si="402"/>
        <v>-260</v>
      </c>
      <c r="AC144" s="6">
        <f t="shared" si="402"/>
        <v>792</v>
      </c>
      <c r="AD144" s="6">
        <f t="shared" si="402"/>
        <v>404</v>
      </c>
      <c r="AE144" s="6">
        <f t="shared" si="402"/>
        <v>176</v>
      </c>
      <c r="AF144" s="6">
        <f t="shared" si="402"/>
        <v>-452</v>
      </c>
      <c r="AG144" s="6"/>
    </row>
    <row r="145" spans="2:33" outlineLevel="1" x14ac:dyDescent="0.25">
      <c r="B145" s="3" t="s">
        <v>107</v>
      </c>
      <c r="C145" s="6"/>
      <c r="D145" s="6"/>
      <c r="E145" s="6">
        <f>+E29+E58+E87+E116</f>
        <v>18052</v>
      </c>
      <c r="F145" s="6">
        <f t="shared" si="398"/>
        <v>16067</v>
      </c>
      <c r="G145" s="6">
        <f t="shared" si="398"/>
        <v>16578</v>
      </c>
      <c r="H145" s="6">
        <f t="shared" si="398"/>
        <v>14243</v>
      </c>
      <c r="I145" s="6"/>
      <c r="J145" s="6"/>
      <c r="K145" s="6">
        <f t="shared" si="399"/>
        <v>18545</v>
      </c>
      <c r="L145" s="6">
        <f t="shared" si="399"/>
        <v>18281</v>
      </c>
      <c r="M145" s="6">
        <f t="shared" si="400"/>
        <v>18052</v>
      </c>
      <c r="N145" s="6">
        <f t="shared" si="400"/>
        <v>19535</v>
      </c>
      <c r="O145" s="6">
        <f t="shared" si="400"/>
        <v>21341</v>
      </c>
      <c r="P145" s="6">
        <f t="shared" si="400"/>
        <v>18252</v>
      </c>
      <c r="Q145" s="6">
        <f t="shared" si="400"/>
        <v>16067</v>
      </c>
      <c r="R145" s="6">
        <f t="shared" si="400"/>
        <v>15816</v>
      </c>
      <c r="S145" s="6">
        <f t="shared" si="400"/>
        <v>17291</v>
      </c>
      <c r="T145" s="6">
        <f t="shared" si="400"/>
        <v>17308</v>
      </c>
      <c r="U145" s="6"/>
      <c r="V145" s="6"/>
      <c r="W145" s="6">
        <f t="shared" ref="W145" si="403">+W29+W58+W87+W116</f>
        <v>18545</v>
      </c>
      <c r="X145" s="6">
        <f t="shared" si="402"/>
        <v>18281</v>
      </c>
      <c r="Y145" s="6">
        <f t="shared" si="402"/>
        <v>18052</v>
      </c>
      <c r="Z145" s="6">
        <f t="shared" si="402"/>
        <v>19535</v>
      </c>
      <c r="AA145" s="6">
        <f t="shared" si="402"/>
        <v>21341</v>
      </c>
      <c r="AB145" s="21">
        <f t="shared" si="402"/>
        <v>18252</v>
      </c>
      <c r="AC145" s="6">
        <f t="shared" si="402"/>
        <v>16067</v>
      </c>
      <c r="AD145" s="6">
        <f t="shared" si="402"/>
        <v>15816</v>
      </c>
      <c r="AE145" s="6">
        <f t="shared" si="402"/>
        <v>17291</v>
      </c>
      <c r="AF145" s="21">
        <f t="shared" si="402"/>
        <v>17308</v>
      </c>
      <c r="AG145" s="6"/>
    </row>
    <row r="146" spans="2:33" outlineLevel="1" x14ac:dyDescent="0.25">
      <c r="B146" s="3" t="s">
        <v>124</v>
      </c>
      <c r="C146" s="6"/>
      <c r="D146" s="6"/>
      <c r="E146" s="6">
        <f>+E30+E59+E88+E117</f>
        <v>13757</v>
      </c>
      <c r="F146" s="6">
        <f t="shared" si="398"/>
        <v>10020</v>
      </c>
      <c r="G146" s="6">
        <f t="shared" si="398"/>
        <v>13765</v>
      </c>
      <c r="H146" s="6">
        <f t="shared" si="398"/>
        <v>9332</v>
      </c>
      <c r="I146" s="6"/>
      <c r="J146" s="6"/>
      <c r="K146" s="6">
        <f t="shared" si="399"/>
        <v>7295</v>
      </c>
      <c r="L146" s="6">
        <f t="shared" si="399"/>
        <v>3686</v>
      </c>
      <c r="M146" s="6">
        <f t="shared" si="400"/>
        <v>13757</v>
      </c>
      <c r="N146" s="6">
        <f t="shared" si="400"/>
        <v>12082</v>
      </c>
      <c r="O146" s="6">
        <f t="shared" si="400"/>
        <v>11038</v>
      </c>
      <c r="P146" s="6">
        <f t="shared" si="400"/>
        <v>5021</v>
      </c>
      <c r="Q146" s="6">
        <f t="shared" si="400"/>
        <v>10020</v>
      </c>
      <c r="R146" s="6">
        <f t="shared" si="400"/>
        <v>7173</v>
      </c>
      <c r="S146" s="6">
        <f t="shared" si="400"/>
        <v>6109</v>
      </c>
      <c r="T146" s="6">
        <f t="shared" si="400"/>
        <v>3424</v>
      </c>
      <c r="U146" s="6"/>
      <c r="V146" s="6"/>
      <c r="W146" s="6">
        <f t="shared" ref="W146" si="404">+W30+W59+W88+W117</f>
        <v>3610</v>
      </c>
      <c r="X146" s="6">
        <f t="shared" si="402"/>
        <v>3686</v>
      </c>
      <c r="Y146" s="6">
        <f t="shared" si="402"/>
        <v>1675</v>
      </c>
      <c r="Z146" s="6">
        <f t="shared" si="402"/>
        <v>1044</v>
      </c>
      <c r="AA146" s="6">
        <f t="shared" si="402"/>
        <v>6017</v>
      </c>
      <c r="AB146" s="6">
        <f t="shared" si="402"/>
        <v>5021</v>
      </c>
      <c r="AC146" s="6">
        <f t="shared" si="402"/>
        <v>2847</v>
      </c>
      <c r="AD146" s="6">
        <f t="shared" si="402"/>
        <v>1064</v>
      </c>
      <c r="AE146" s="6">
        <f t="shared" si="402"/>
        <v>2685</v>
      </c>
      <c r="AF146" s="21">
        <f>+AF30+AF59+AF88+AF117</f>
        <v>3424</v>
      </c>
      <c r="AG146" s="6"/>
    </row>
    <row r="147" spans="2:33" outlineLevel="1" x14ac:dyDescent="0.25">
      <c r="B147" s="3" t="s">
        <v>126</v>
      </c>
      <c r="C147" s="6"/>
      <c r="D147" s="6"/>
      <c r="E147" s="6">
        <f>+E31+E60+E89+E118</f>
        <v>1468</v>
      </c>
      <c r="F147" s="6">
        <f t="shared" si="398"/>
        <v>1390</v>
      </c>
      <c r="G147" s="6">
        <f t="shared" si="398"/>
        <v>1371</v>
      </c>
      <c r="H147" s="6">
        <f t="shared" si="398"/>
        <v>1270</v>
      </c>
      <c r="I147" s="6"/>
      <c r="J147" s="6"/>
      <c r="K147" s="6">
        <f t="shared" si="399"/>
        <v>1528</v>
      </c>
      <c r="L147" s="6">
        <f t="shared" si="399"/>
        <v>1523</v>
      </c>
      <c r="M147" s="6">
        <f t="shared" si="400"/>
        <v>1468</v>
      </c>
      <c r="N147" s="6">
        <f t="shared" si="400"/>
        <v>1484</v>
      </c>
      <c r="O147" s="6">
        <f t="shared" si="400"/>
        <v>1450</v>
      </c>
      <c r="P147" s="6">
        <f t="shared" si="400"/>
        <v>1396</v>
      </c>
      <c r="Q147" s="6">
        <f t="shared" si="400"/>
        <v>1390</v>
      </c>
      <c r="R147" s="6">
        <f t="shared" si="400"/>
        <v>1471</v>
      </c>
      <c r="S147" s="6">
        <f t="shared" si="400"/>
        <v>1345</v>
      </c>
      <c r="T147" s="6">
        <f t="shared" si="400"/>
        <v>1358</v>
      </c>
      <c r="U147" s="6"/>
      <c r="V147" s="6"/>
      <c r="W147" s="6">
        <f t="shared" ref="W147" si="405">+W31+W60+W89+W118</f>
        <v>1528</v>
      </c>
      <c r="X147" s="6">
        <f t="shared" si="402"/>
        <v>1523</v>
      </c>
      <c r="Y147" s="6">
        <f t="shared" si="402"/>
        <v>1468</v>
      </c>
      <c r="Z147" s="6">
        <f t="shared" si="402"/>
        <v>1484</v>
      </c>
      <c r="AA147" s="6">
        <f t="shared" si="402"/>
        <v>1450</v>
      </c>
      <c r="AB147" s="6">
        <f t="shared" si="402"/>
        <v>1396</v>
      </c>
      <c r="AC147" s="6">
        <f t="shared" si="402"/>
        <v>1390</v>
      </c>
      <c r="AD147" s="6">
        <f t="shared" si="402"/>
        <v>1471</v>
      </c>
      <c r="AE147" s="6">
        <f t="shared" si="402"/>
        <v>1345</v>
      </c>
      <c r="AF147" s="6">
        <f t="shared" si="402"/>
        <v>1358</v>
      </c>
      <c r="AG147" s="6"/>
    </row>
    <row r="148" spans="2:33" outlineLevel="1" x14ac:dyDescent="0.25">
      <c r="B148" s="3" t="s">
        <v>125</v>
      </c>
      <c r="C148" s="6"/>
      <c r="D148" s="6"/>
      <c r="E148" s="6">
        <f>+E32+E61+E90+E119</f>
        <v>1516</v>
      </c>
      <c r="F148" s="6">
        <f t="shared" si="398"/>
        <v>1424</v>
      </c>
      <c r="G148" s="6">
        <f t="shared" si="398"/>
        <v>1429</v>
      </c>
      <c r="H148" s="6">
        <f t="shared" si="398"/>
        <v>1329</v>
      </c>
      <c r="I148" s="6"/>
      <c r="J148" s="6"/>
      <c r="K148" s="6">
        <f t="shared" si="399"/>
        <v>1548</v>
      </c>
      <c r="L148" s="6">
        <f t="shared" si="399"/>
        <v>1543</v>
      </c>
      <c r="M148" s="6">
        <f t="shared" si="400"/>
        <v>1516</v>
      </c>
      <c r="N148" s="6">
        <f t="shared" si="400"/>
        <v>1503</v>
      </c>
      <c r="O148" s="6">
        <f t="shared" si="400"/>
        <v>1468</v>
      </c>
      <c r="P148" s="6">
        <f t="shared" si="400"/>
        <v>1414</v>
      </c>
      <c r="Q148" s="6">
        <f t="shared" si="400"/>
        <v>1424</v>
      </c>
      <c r="R148" s="6">
        <f t="shared" si="400"/>
        <v>1416</v>
      </c>
      <c r="S148" s="6">
        <f t="shared" si="400"/>
        <v>1384</v>
      </c>
      <c r="T148" s="6">
        <f t="shared" si="400"/>
        <v>1396</v>
      </c>
      <c r="U148" s="6"/>
      <c r="V148" s="6"/>
      <c r="W148" s="6">
        <f t="shared" ref="W148" si="406">+W32+W61+W90+W119</f>
        <v>1548</v>
      </c>
      <c r="X148" s="6">
        <f t="shared" si="402"/>
        <v>1543</v>
      </c>
      <c r="Y148" s="6">
        <f t="shared" si="402"/>
        <v>1516</v>
      </c>
      <c r="Z148" s="6">
        <f t="shared" si="402"/>
        <v>1503</v>
      </c>
      <c r="AA148" s="6">
        <f t="shared" si="402"/>
        <v>1468</v>
      </c>
      <c r="AB148" s="6">
        <f t="shared" si="402"/>
        <v>1414</v>
      </c>
      <c r="AC148" s="6">
        <f t="shared" si="402"/>
        <v>1424</v>
      </c>
      <c r="AD148" s="6">
        <f t="shared" si="402"/>
        <v>1416</v>
      </c>
      <c r="AE148" s="6">
        <f t="shared" si="402"/>
        <v>1384</v>
      </c>
      <c r="AF148" s="6">
        <f t="shared" si="402"/>
        <v>1396</v>
      </c>
      <c r="AG148" s="6"/>
    </row>
    <row r="149" spans="2:33" outlineLevel="1" x14ac:dyDescent="0.25">
      <c r="B149" s="30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6"/>
    </row>
    <row r="150" spans="2:33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2:33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2:33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2:33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2:33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2:33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2:33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2:33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2:33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2:33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2:33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3:33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3:33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3:33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3:33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3:33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3:33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3:33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3:33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3:33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3:33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3:33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3:33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3:33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3:33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3:33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3:33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3:33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3:33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3:33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3:33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3:33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3:33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3:33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3:33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3:33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3:33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3:33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3:33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3:33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3:33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3:33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3:33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3:33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3:33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3:33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3:33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3:33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3:33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3:33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3:33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3:33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3:33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3:33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3:33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3:33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3:33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3:33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3:33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3:33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3:33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3:33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3:33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3:33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3:33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3:33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3:33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3:33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3:33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3:33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3:33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3:33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3:33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3:33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3:33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3:33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3:33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3:33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3:33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3:33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3:33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3:33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3:33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3:33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3:33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3:33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3:33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3:33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3:33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3:33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3:33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3:33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3:33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3:33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3:33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3:33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3:33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3:33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3:33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3:33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3:33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3:33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3:33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3:33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3:33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3:33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3:33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3:33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3:33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3:33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3:33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3:33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3:33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3:33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3:33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3:33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</sheetData>
  <mergeCells count="3">
    <mergeCell ref="C1:H1"/>
    <mergeCell ref="J1:T1"/>
    <mergeCell ref="V1:AF1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  <rowBreaks count="2" manualBreakCount="2">
    <brk id="62" max="30" man="1"/>
    <brk id="120" max="30" man="1"/>
  </rowBreaks>
  <ignoredErrors>
    <ignoredError sqref="E11:F11 P11 L11 L20 P20 X40:AC40 L40 P78 E69:F69 E98:F98 X127:AF127 X44:AC45 X47:AC47 X49:AC49 L18:T18 M69:S69 M98:T98 E76:F76 E18:F18 E47:F47 E105:F105 G15 E132:F132 X141:AF141 X139:Z139 AB139:AF139 X138:AA138 X140:AA140 AC140:AF140 X129:AF136 X128:AA128 AC128:AF128 AC137:AF138 P15:P16 L15 L73:S74 L76:S76 L102:T103 L105:T105 L107:T107 E127:J131 I132:J132 E133:J141 E40:J40 P49:V49 L47:V47 P44:V45 L127:V141 P40:V40 W11 K127 K134:K135 W15:W16 W18 W76 W91:W95 W98 W107:W109 W120:W148 W20:W22 W33:W37 W40 W44:W45 W47 W49:W51 W62:W66 W69 W73:W74 W78:W80 W102:W103 W10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4026-278D-4E8C-976F-77D37F58E081}">
  <sheetPr>
    <pageSetUpPr fitToPage="1"/>
  </sheetPr>
  <dimension ref="B1:AG16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42" sqref="L42"/>
    </sheetView>
  </sheetViews>
  <sheetFormatPr baseColWidth="10" defaultColWidth="11.5546875" defaultRowHeight="13.2" x14ac:dyDescent="0.25"/>
  <cols>
    <col min="1" max="1" width="1.5546875" style="3" customWidth="1"/>
    <col min="2" max="2" width="37.33203125" style="3" customWidth="1"/>
    <col min="3" max="3" width="4.6640625" style="3" customWidth="1"/>
    <col min="4" max="8" width="7.6640625" style="3" customWidth="1"/>
    <col min="9" max="10" width="4.6640625" style="3" customWidth="1"/>
    <col min="11" max="20" width="7.6640625" style="3" customWidth="1"/>
    <col min="21" max="22" width="4.6640625" style="3" customWidth="1"/>
    <col min="23" max="32" width="7.6640625" style="3" customWidth="1"/>
    <col min="33" max="33" width="2" style="3" customWidth="1"/>
    <col min="34" max="16384" width="11.5546875" style="3"/>
  </cols>
  <sheetData>
    <row r="1" spans="2:33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  <c r="V1" s="52" t="s">
        <v>23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14"/>
    </row>
    <row r="2" spans="2:33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s="4" customFormat="1" ht="18" customHeight="1" x14ac:dyDescent="0.3">
      <c r="B3" s="1" t="s">
        <v>135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tr">
        <f>+W3</f>
        <v>Q226</v>
      </c>
      <c r="L3" s="16" t="str">
        <f>+X3</f>
        <v>Q126</v>
      </c>
      <c r="M3" s="16" t="str">
        <f t="shared" ref="M3:S3" si="1">+Y3</f>
        <v>Q425</v>
      </c>
      <c r="N3" s="16" t="str">
        <f t="shared" si="1"/>
        <v>Q325</v>
      </c>
      <c r="O3" s="16" t="str">
        <f t="shared" si="1"/>
        <v>Q225</v>
      </c>
      <c r="P3" s="16" t="str">
        <f t="shared" si="1"/>
        <v>Q125</v>
      </c>
      <c r="Q3" s="16" t="str">
        <f t="shared" si="1"/>
        <v>Q424</v>
      </c>
      <c r="R3" s="16" t="str">
        <f t="shared" si="1"/>
        <v>Q324</v>
      </c>
      <c r="S3" s="16" t="str">
        <f t="shared" si="1"/>
        <v>Q224</v>
      </c>
      <c r="T3" s="16" t="str">
        <f>+AF3</f>
        <v>Q124</v>
      </c>
      <c r="U3" s="15"/>
      <c r="V3" s="15"/>
      <c r="W3" s="16" t="s">
        <v>160</v>
      </c>
      <c r="X3" s="16" t="s">
        <v>28</v>
      </c>
      <c r="Y3" s="16" t="s">
        <v>0</v>
      </c>
      <c r="Z3" s="16" t="s">
        <v>2</v>
      </c>
      <c r="AA3" s="16" t="s">
        <v>3</v>
      </c>
      <c r="AB3" s="16" t="s">
        <v>4</v>
      </c>
      <c r="AC3" s="16" t="s">
        <v>5</v>
      </c>
      <c r="AD3" s="16" t="s">
        <v>1</v>
      </c>
      <c r="AE3" s="16" t="s">
        <v>6</v>
      </c>
      <c r="AF3" s="16" t="s">
        <v>7</v>
      </c>
      <c r="AG3" s="2"/>
    </row>
    <row r="4" spans="2:33" x14ac:dyDescent="0.25">
      <c r="B4" s="33" t="s">
        <v>21</v>
      </c>
    </row>
    <row r="5" spans="2:33" x14ac:dyDescent="0.25">
      <c r="B5" s="5"/>
      <c r="AF5" s="6"/>
    </row>
    <row r="6" spans="2:33" x14ac:dyDescent="0.25">
      <c r="B6" s="11" t="s">
        <v>107</v>
      </c>
      <c r="AF6" s="6"/>
    </row>
    <row r="7" spans="2:33" x14ac:dyDescent="0.25">
      <c r="B7" s="5" t="s">
        <v>106</v>
      </c>
      <c r="E7" s="6">
        <v>13757</v>
      </c>
      <c r="F7" s="6">
        <v>10020</v>
      </c>
      <c r="G7" s="6">
        <v>14213</v>
      </c>
      <c r="H7" s="6">
        <v>9319</v>
      </c>
      <c r="K7" s="6">
        <v>7295</v>
      </c>
      <c r="L7" s="6">
        <v>3686</v>
      </c>
      <c r="M7" s="6">
        <v>13757</v>
      </c>
      <c r="N7" s="6">
        <v>12082</v>
      </c>
      <c r="O7" s="6">
        <v>11039</v>
      </c>
      <c r="P7" s="6">
        <v>5021</v>
      </c>
      <c r="Q7" s="6">
        <v>10020</v>
      </c>
      <c r="R7" s="6">
        <v>7172</v>
      </c>
      <c r="S7" s="6">
        <v>6109</v>
      </c>
      <c r="T7" s="6">
        <v>3424</v>
      </c>
      <c r="W7" s="6">
        <f>+K7-X7</f>
        <v>3609</v>
      </c>
      <c r="X7" s="6">
        <v>3686</v>
      </c>
      <c r="Y7" s="21">
        <v>1675</v>
      </c>
      <c r="Z7" s="6">
        <v>1043</v>
      </c>
      <c r="AA7" s="6">
        <v>6018</v>
      </c>
      <c r="AB7" s="6">
        <v>5021</v>
      </c>
      <c r="AC7" s="6">
        <v>2848</v>
      </c>
      <c r="AD7" s="6">
        <v>1063</v>
      </c>
      <c r="AE7" s="6">
        <v>2685</v>
      </c>
      <c r="AF7" s="6">
        <v>3424</v>
      </c>
    </row>
    <row r="8" spans="2:33" x14ac:dyDescent="0.25">
      <c r="B8" s="5" t="s">
        <v>105</v>
      </c>
      <c r="E8" s="6">
        <v>18052</v>
      </c>
      <c r="F8" s="6">
        <v>16067</v>
      </c>
      <c r="G8" s="6">
        <v>16578</v>
      </c>
      <c r="H8" s="6">
        <v>14243</v>
      </c>
      <c r="K8" s="6">
        <v>18545</v>
      </c>
      <c r="L8" s="6">
        <v>18281</v>
      </c>
      <c r="M8" s="6">
        <v>18052</v>
      </c>
      <c r="N8" s="6">
        <v>19535</v>
      </c>
      <c r="O8" s="6">
        <v>21341</v>
      </c>
      <c r="P8" s="6">
        <v>18252</v>
      </c>
      <c r="Q8" s="6">
        <v>16067</v>
      </c>
      <c r="R8" s="6">
        <v>15816</v>
      </c>
      <c r="S8" s="6">
        <v>17292</v>
      </c>
      <c r="T8" s="6">
        <v>17308</v>
      </c>
      <c r="W8" s="6">
        <f>+K8</f>
        <v>18545</v>
      </c>
      <c r="X8" s="6">
        <v>18281</v>
      </c>
      <c r="Y8" s="21">
        <v>18052</v>
      </c>
      <c r="Z8" s="6">
        <v>19535</v>
      </c>
      <c r="AA8" s="6">
        <v>21341</v>
      </c>
      <c r="AB8" s="6">
        <v>18252</v>
      </c>
      <c r="AC8" s="6">
        <v>16067</v>
      </c>
      <c r="AD8" s="6">
        <v>15816</v>
      </c>
      <c r="AE8" s="6">
        <v>17292</v>
      </c>
      <c r="AF8" s="6">
        <v>17308</v>
      </c>
    </row>
    <row r="9" spans="2:33" x14ac:dyDescent="0.25">
      <c r="B9" s="30"/>
      <c r="C9" s="30"/>
      <c r="D9" s="30"/>
      <c r="E9" s="31"/>
      <c r="F9" s="31"/>
      <c r="G9" s="31"/>
      <c r="H9" s="31"/>
      <c r="I9" s="30"/>
      <c r="J9" s="30"/>
      <c r="K9" s="31"/>
      <c r="L9" s="31"/>
      <c r="M9" s="31"/>
      <c r="N9" s="31"/>
      <c r="O9" s="31"/>
      <c r="P9" s="31"/>
      <c r="Q9" s="31"/>
      <c r="R9" s="31"/>
      <c r="S9" s="31"/>
      <c r="T9" s="31"/>
      <c r="U9" s="30"/>
      <c r="V9" s="30"/>
      <c r="W9" s="31"/>
      <c r="X9" s="31"/>
      <c r="Y9" s="31"/>
      <c r="Z9" s="31"/>
      <c r="AA9" s="31"/>
      <c r="AB9" s="31"/>
      <c r="AC9" s="31"/>
      <c r="AD9" s="31"/>
      <c r="AE9" s="31"/>
      <c r="AF9" s="31"/>
    </row>
    <row r="10" spans="2:33" ht="18" customHeight="1" x14ac:dyDescent="0.25">
      <c r="B10" s="11" t="s">
        <v>112</v>
      </c>
      <c r="E10" s="6"/>
      <c r="F10" s="6"/>
      <c r="G10" s="6"/>
      <c r="H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2:33" x14ac:dyDescent="0.25">
      <c r="B11" s="5" t="s">
        <v>109</v>
      </c>
      <c r="D11" s="6"/>
      <c r="E11" s="6">
        <v>1516</v>
      </c>
      <c r="F11" s="6">
        <v>1424</v>
      </c>
      <c r="G11" s="6">
        <v>1429</v>
      </c>
      <c r="H11" s="6">
        <v>1329</v>
      </c>
      <c r="I11" s="6"/>
      <c r="J11" s="6"/>
      <c r="K11" s="6">
        <v>1548</v>
      </c>
      <c r="L11" s="6">
        <v>1543</v>
      </c>
      <c r="M11" s="6">
        <v>1516</v>
      </c>
      <c r="N11" s="6">
        <v>1503</v>
      </c>
      <c r="O11" s="6">
        <v>1468</v>
      </c>
      <c r="P11" s="6">
        <v>1414</v>
      </c>
      <c r="Q11" s="6">
        <v>1424</v>
      </c>
      <c r="R11" s="6">
        <v>1416</v>
      </c>
      <c r="S11" s="6">
        <v>1384</v>
      </c>
      <c r="T11" s="6">
        <v>1396</v>
      </c>
      <c r="U11" s="6"/>
      <c r="V11" s="6"/>
      <c r="W11" s="6">
        <f>+K11</f>
        <v>1548</v>
      </c>
      <c r="X11" s="6">
        <v>1543</v>
      </c>
      <c r="Y11" s="6">
        <v>1516</v>
      </c>
      <c r="Z11" s="6">
        <v>1503</v>
      </c>
      <c r="AA11" s="6">
        <v>1468</v>
      </c>
      <c r="AB11" s="6">
        <v>1414</v>
      </c>
      <c r="AC11" s="6">
        <v>1424</v>
      </c>
      <c r="AD11" s="6">
        <v>1416</v>
      </c>
      <c r="AE11" s="6">
        <v>1384</v>
      </c>
      <c r="AF11" s="6">
        <v>1396</v>
      </c>
    </row>
    <row r="12" spans="2:33" x14ac:dyDescent="0.25">
      <c r="B12" s="5" t="s">
        <v>110</v>
      </c>
      <c r="E12" s="26">
        <v>2.1</v>
      </c>
      <c r="F12" s="26">
        <v>2.4</v>
      </c>
      <c r="G12" s="26">
        <v>1.2</v>
      </c>
      <c r="H12" s="29" t="s">
        <v>111</v>
      </c>
      <c r="I12" s="26"/>
      <c r="J12" s="26"/>
      <c r="K12" s="26">
        <v>2.9</v>
      </c>
      <c r="L12" s="26">
        <v>2.2999999999999998</v>
      </c>
      <c r="M12" s="26">
        <v>2.1</v>
      </c>
      <c r="N12" s="26">
        <v>3</v>
      </c>
      <c r="O12" s="26">
        <v>1.8</v>
      </c>
      <c r="P12" s="26">
        <v>2</v>
      </c>
      <c r="Q12" s="26">
        <v>2.4</v>
      </c>
      <c r="R12" s="26">
        <v>1.8</v>
      </c>
      <c r="S12" s="26">
        <v>2.4</v>
      </c>
      <c r="T12" s="26">
        <v>3.2</v>
      </c>
      <c r="U12" s="26"/>
      <c r="V12" s="26"/>
      <c r="W12" s="26">
        <f>+K12</f>
        <v>2.9</v>
      </c>
      <c r="X12" s="26">
        <v>2.2999999999999998</v>
      </c>
      <c r="Y12" s="28">
        <v>2.1</v>
      </c>
      <c r="Z12" s="26">
        <v>3</v>
      </c>
      <c r="AA12" s="26">
        <v>1.8</v>
      </c>
      <c r="AB12" s="28">
        <v>2</v>
      </c>
      <c r="AC12" s="26">
        <v>2.4</v>
      </c>
      <c r="AD12" s="26">
        <v>1.8</v>
      </c>
      <c r="AE12" s="28">
        <v>2.4</v>
      </c>
      <c r="AF12" s="26">
        <v>3.2</v>
      </c>
    </row>
    <row r="13" spans="2:33" x14ac:dyDescent="0.25">
      <c r="B13" s="5" t="s">
        <v>108</v>
      </c>
      <c r="C13" s="27"/>
      <c r="D13" s="27"/>
      <c r="E13" s="27">
        <v>4.8000000000000001E-2</v>
      </c>
      <c r="F13" s="27">
        <v>4.7E-2</v>
      </c>
      <c r="G13" s="27">
        <v>4.7E-2</v>
      </c>
      <c r="H13" s="27">
        <v>4.4999999999999998E-2</v>
      </c>
      <c r="I13" s="27"/>
      <c r="J13" s="27"/>
      <c r="K13" s="27">
        <v>5.1999999999999998E-2</v>
      </c>
      <c r="L13" s="27">
        <v>5.5E-2</v>
      </c>
      <c r="M13" s="27">
        <v>4.8000000000000001E-2</v>
      </c>
      <c r="N13" s="27">
        <v>4.8000000000000001E-2</v>
      </c>
      <c r="O13" s="27">
        <v>4.9000000000000002E-2</v>
      </c>
      <c r="P13" s="27">
        <v>4.9000000000000002E-2</v>
      </c>
      <c r="Q13" s="27">
        <v>4.7E-2</v>
      </c>
      <c r="R13" s="27">
        <v>4.7E-2</v>
      </c>
      <c r="S13" s="27">
        <v>4.8000000000000001E-2</v>
      </c>
      <c r="T13" s="27">
        <v>0.05</v>
      </c>
      <c r="U13" s="27"/>
      <c r="V13" s="27"/>
      <c r="W13" s="27">
        <v>4.9000000000000002E-2</v>
      </c>
      <c r="X13" s="27">
        <v>5.5E-2</v>
      </c>
      <c r="Y13" s="27">
        <v>0.05</v>
      </c>
      <c r="Z13" s="27">
        <v>4.5999999999999999E-2</v>
      </c>
      <c r="AA13" s="27">
        <v>4.8000000000000001E-2</v>
      </c>
      <c r="AB13" s="27">
        <v>4.9000000000000002E-2</v>
      </c>
      <c r="AC13" s="27">
        <v>4.5999999999999999E-2</v>
      </c>
      <c r="AD13" s="27">
        <v>4.3999999999999997E-2</v>
      </c>
      <c r="AE13" s="27">
        <v>4.7E-2</v>
      </c>
      <c r="AF13" s="27">
        <v>0.05</v>
      </c>
    </row>
    <row r="14" spans="2:33" x14ac:dyDescent="0.25">
      <c r="B14" s="30"/>
      <c r="C14" s="30"/>
      <c r="D14" s="30"/>
      <c r="E14" s="31"/>
      <c r="F14" s="31"/>
      <c r="G14" s="31"/>
      <c r="H14" s="31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0"/>
      <c r="V14" s="30"/>
      <c r="W14" s="31"/>
      <c r="X14" s="31"/>
      <c r="Y14" s="31"/>
      <c r="Z14" s="31"/>
      <c r="AA14" s="31"/>
      <c r="AB14" s="31"/>
      <c r="AC14" s="31"/>
      <c r="AD14" s="31"/>
      <c r="AE14" s="31"/>
      <c r="AF14" s="31"/>
    </row>
    <row r="15" spans="2:33" x14ac:dyDescent="0.25"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2:33" x14ac:dyDescent="0.25">
      <c r="Z16" s="19"/>
    </row>
  </sheetData>
  <mergeCells count="3">
    <mergeCell ref="C1:H1"/>
    <mergeCell ref="J1:T1"/>
    <mergeCell ref="V1:AF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18b250-17fb-4931-ad09-342364268389">
      <Terms xmlns="http://schemas.microsoft.com/office/infopath/2007/PartnerControls"/>
    </lcf76f155ced4ddcb4097134ff3c332f>
    <TaxCatchAll xmlns="c75d0b57-7d81-4889-be34-babc236540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A0792582FDB8479D65E2DC1B159DAD" ma:contentTypeVersion="12" ma:contentTypeDescription="Opprett et nytt dokument." ma:contentTypeScope="" ma:versionID="7a0b7a996ea5c0db0310cedb47c96a01">
  <xsd:schema xmlns:xsd="http://www.w3.org/2001/XMLSchema" xmlns:xs="http://www.w3.org/2001/XMLSchema" xmlns:p="http://schemas.microsoft.com/office/2006/metadata/properties" xmlns:ns2="3018b250-17fb-4931-ad09-342364268389" xmlns:ns3="c75d0b57-7d81-4889-be34-babc2365403f" targetNamespace="http://schemas.microsoft.com/office/2006/metadata/properties" ma:root="true" ma:fieldsID="5dafe0ee89d7c559b3bb6d39279abe54" ns2:_="" ns3:_="">
    <xsd:import namespace="3018b250-17fb-4931-ad09-342364268389"/>
    <xsd:import namespace="c75d0b57-7d81-4889-be34-babc236540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8b250-17fb-4931-ad09-342364268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emerkelapper" ma:readOnly="false" ma:fieldId="{5cf76f15-5ced-4ddc-b409-7134ff3c332f}" ma:taxonomyMulti="true" ma:sspId="96c3e579-1f43-4007-84da-64217ce272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d0b57-7d81-4889-be34-babc2365403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078d502-710c-43f2-a2b6-e61774b5a166}" ma:internalName="TaxCatchAll" ma:showField="CatchAllData" ma:web="c75d0b57-7d81-4889-be34-babc236540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DCD672-D1DC-4217-BED6-5C13F91FC5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C1FD16-BAA4-4ACE-8ABA-970AAB8623B4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c75d0b57-7d81-4889-be34-babc2365403f"/>
    <ds:schemaRef ds:uri="http://schemas.microsoft.com/office/2006/documentManagement/types"/>
    <ds:schemaRef ds:uri="3018b250-17fb-4931-ad09-342364268389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7EB17F-6773-41AC-9397-10785AC92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18b250-17fb-4931-ad09-342364268389"/>
    <ds:schemaRef ds:uri="c75d0b57-7d81-4889-be34-babc23654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7</vt:i4>
      </vt:variant>
    </vt:vector>
  </HeadingPairs>
  <TitlesOfParts>
    <vt:vector size="13" baseType="lpstr">
      <vt:lpstr>Front page</vt:lpstr>
      <vt:lpstr>Income Statement</vt:lpstr>
      <vt:lpstr>Financial Position</vt:lpstr>
      <vt:lpstr>Cashflow</vt:lpstr>
      <vt:lpstr>Segments</vt:lpstr>
      <vt:lpstr>Other Key figures</vt:lpstr>
      <vt:lpstr>Cashflow!Utskriftsområde</vt:lpstr>
      <vt:lpstr>'Financial Position'!Utskriftsområde</vt:lpstr>
      <vt:lpstr>'Front page'!Utskriftsområde</vt:lpstr>
      <vt:lpstr>'Income Statement'!Utskriftsområde</vt:lpstr>
      <vt:lpstr>'Other Key figures'!Utskriftsområde</vt:lpstr>
      <vt:lpstr>Segments!Utskriftsområde</vt:lpstr>
      <vt:lpstr>Segments!Utskriftstitler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Arnt Eriksen</dc:creator>
  <cp:lastModifiedBy>Arnt Eriksen</cp:lastModifiedBy>
  <cp:lastPrinted>2026-08-25T12:22:26Z</cp:lastPrinted>
  <dcterms:created xsi:type="dcterms:W3CDTF">2026-04-08T13:24:12Z</dcterms:created>
  <dcterms:modified xsi:type="dcterms:W3CDTF">2026-08-26T12:43:11Z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0x010100F1A0792582FDB8479D65E2DC1B159DAD</vt:lpwstr>
  </property>
  <property fmtid="{D5CDD505-2E9C-101B-9397-08002B2CF9AE}" pid="3" name="MediaServiceImageTags">
    <vt:lpwstr/>
  </property>
</Properties>
</file>