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ntiagruppen.sharepoint.com/sites/Finans/Delte dokumenter/05_Konsernregnskap/C_Maler/Kvartalstall i excel/Vår fil/"/>
    </mc:Choice>
  </mc:AlternateContent>
  <xr:revisionPtr revIDLastSave="0" documentId="8_{FE57480C-F56F-41E9-8476-79AD8253FD14}" xr6:coauthVersionLast="47" xr6:coauthVersionMax="47" xr10:uidLastSave="{00000000-0000-0000-0000-000000000000}"/>
  <bookViews>
    <workbookView xWindow="108" yWindow="12" windowWidth="33804" windowHeight="16248" tabRatio="756" xr2:uid="{7ED80E3C-C663-4DF3-8640-89966F1445F5}"/>
  </bookViews>
  <sheets>
    <sheet name="Front page" sheetId="14" r:id="rId1"/>
    <sheet name="Income Statement" sheetId="8" r:id="rId2"/>
    <sheet name="Financial Position" sheetId="12" r:id="rId3"/>
    <sheet name="Cashflow" sheetId="13" r:id="rId4"/>
    <sheet name="Segments" sheetId="17" r:id="rId5"/>
    <sheet name="Other Key figures" sheetId="15" r:id="rId6"/>
  </sheets>
  <definedNames>
    <definedName name="_xlnm.Print_Area" localSheetId="3">Cashflow!$A$1:$AE$38</definedName>
    <definedName name="_xlnm.Print_Area" localSheetId="2">'Financial Position'!$A$1:$T$65</definedName>
    <definedName name="_xlnm.Print_Area" localSheetId="0">'Front page'!$A$1:$O$39</definedName>
    <definedName name="_xlnm.Print_Area" localSheetId="1">'Income Statement'!$A$1:$AE$46</definedName>
    <definedName name="_xlnm.Print_Area" localSheetId="5">'Other Key figures'!$A$1:$AE$15</definedName>
    <definedName name="_xlnm.Print_Area" localSheetId="4">Segments!$A$1:$AE$149</definedName>
    <definedName name="_xlnm.Print_Titles" localSheetId="4">Segments!$1:$4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28" i="17" l="1"/>
  <c r="V146" i="17" l="1"/>
  <c r="Z140" i="17" l="1"/>
  <c r="Y41" i="8"/>
  <c r="Z41" i="8"/>
  <c r="AA41" i="8"/>
  <c r="AB41" i="8"/>
  <c r="W42" i="8"/>
  <c r="X42" i="8"/>
  <c r="Y42" i="8"/>
  <c r="V42" i="8"/>
  <c r="H42" i="8"/>
  <c r="G41" i="8"/>
  <c r="G45" i="8" s="1"/>
  <c r="F41" i="8"/>
  <c r="F45" i="8" s="1"/>
  <c r="E42" i="8"/>
  <c r="E41" i="8"/>
  <c r="E45" i="8" s="1"/>
  <c r="F42" i="8"/>
  <c r="Z42" i="8"/>
  <c r="AA42" i="8"/>
  <c r="AB42" i="8"/>
  <c r="V41" i="8"/>
  <c r="W41" i="8"/>
  <c r="X41" i="8"/>
  <c r="AC41" i="8" l="1"/>
  <c r="G42" i="8"/>
  <c r="AD42" i="8"/>
  <c r="AD41" i="8"/>
  <c r="H41" i="8"/>
  <c r="H45" i="8" s="1"/>
  <c r="AC42" i="8"/>
  <c r="X34" i="8" l="1"/>
  <c r="Y34" i="8"/>
  <c r="Z34" i="8"/>
  <c r="V34" i="8"/>
  <c r="G34" i="8"/>
  <c r="K25" i="8"/>
  <c r="K42" i="8" l="1"/>
  <c r="K41" i="8"/>
  <c r="O64" i="12"/>
  <c r="H64" i="12"/>
  <c r="G64" i="12"/>
  <c r="Q64" i="12"/>
  <c r="K64" i="12"/>
  <c r="L64" i="12"/>
  <c r="E64" i="12"/>
  <c r="S64" i="12"/>
  <c r="P64" i="12"/>
  <c r="F64" i="12"/>
  <c r="Y139" i="17"/>
  <c r="AA145" i="17" l="1"/>
  <c r="AA139" i="17"/>
  <c r="H18" i="17"/>
  <c r="W135" i="17"/>
  <c r="W133" i="17"/>
  <c r="AA146" i="17"/>
  <c r="AA144" i="17"/>
  <c r="W146" i="17"/>
  <c r="AA133" i="17"/>
  <c r="W144" i="17"/>
  <c r="W130" i="17"/>
  <c r="AD146" i="17"/>
  <c r="AB130" i="17"/>
  <c r="Y135" i="17"/>
  <c r="AC126" i="17"/>
  <c r="AC128" i="17"/>
  <c r="AC130" i="17"/>
  <c r="AC133" i="17"/>
  <c r="AD133" i="17"/>
  <c r="Z126" i="17"/>
  <c r="AD148" i="17"/>
  <c r="AC148" i="17"/>
  <c r="AB148" i="17"/>
  <c r="AA148" i="17"/>
  <c r="Z148" i="17"/>
  <c r="Y148" i="17"/>
  <c r="X148" i="17"/>
  <c r="W148" i="17"/>
  <c r="V148" i="17"/>
  <c r="H148" i="17"/>
  <c r="G148" i="17"/>
  <c r="AD147" i="17"/>
  <c r="AC147" i="17"/>
  <c r="AB147" i="17"/>
  <c r="AA147" i="17"/>
  <c r="Z147" i="17"/>
  <c r="Y147" i="17"/>
  <c r="X147" i="17"/>
  <c r="W147" i="17"/>
  <c r="V147" i="17"/>
  <c r="H147" i="17"/>
  <c r="G147" i="17"/>
  <c r="AC146" i="17"/>
  <c r="AB146" i="17"/>
  <c r="Z146" i="17"/>
  <c r="Y146" i="17"/>
  <c r="X146" i="17"/>
  <c r="H146" i="17"/>
  <c r="G146" i="17"/>
  <c r="AD145" i="17"/>
  <c r="AC145" i="17"/>
  <c r="AB145" i="17"/>
  <c r="Z145" i="17"/>
  <c r="Y145" i="17"/>
  <c r="X145" i="17"/>
  <c r="W145" i="17"/>
  <c r="V145" i="17"/>
  <c r="H145" i="17"/>
  <c r="G145" i="17"/>
  <c r="AD144" i="17"/>
  <c r="AC144" i="17"/>
  <c r="AB144" i="17"/>
  <c r="Z144" i="17"/>
  <c r="Y144" i="17"/>
  <c r="X144" i="17"/>
  <c r="V144" i="17"/>
  <c r="H144" i="17"/>
  <c r="G144" i="17"/>
  <c r="AD141" i="17"/>
  <c r="AC141" i="17"/>
  <c r="AB141" i="17"/>
  <c r="AA141" i="17"/>
  <c r="Z141" i="17"/>
  <c r="Y141" i="17"/>
  <c r="X141" i="17"/>
  <c r="W141" i="17"/>
  <c r="V141" i="17"/>
  <c r="H141" i="17"/>
  <c r="G141" i="17"/>
  <c r="AD140" i="17"/>
  <c r="AC140" i="17"/>
  <c r="AB140" i="17"/>
  <c r="AA140" i="17"/>
  <c r="Y140" i="17"/>
  <c r="X140" i="17"/>
  <c r="W140" i="17"/>
  <c r="V140" i="17"/>
  <c r="H140" i="17"/>
  <c r="G140" i="17"/>
  <c r="AD139" i="17"/>
  <c r="AC139" i="17"/>
  <c r="AB139" i="17"/>
  <c r="Z139" i="17"/>
  <c r="X139" i="17"/>
  <c r="W139" i="17"/>
  <c r="V139" i="17"/>
  <c r="H139" i="17"/>
  <c r="G139" i="17"/>
  <c r="AD135" i="17"/>
  <c r="AC135" i="17"/>
  <c r="AB135" i="17"/>
  <c r="Z135" i="17"/>
  <c r="X135" i="17"/>
  <c r="V135" i="17"/>
  <c r="AB133" i="17"/>
  <c r="Z133" i="17"/>
  <c r="Y133" i="17"/>
  <c r="X133" i="17"/>
  <c r="V133" i="17"/>
  <c r="H133" i="17"/>
  <c r="G133" i="17"/>
  <c r="AD130" i="17"/>
  <c r="AA130" i="17"/>
  <c r="Z130" i="17"/>
  <c r="Y130" i="17"/>
  <c r="X130" i="17"/>
  <c r="V130" i="17"/>
  <c r="H130" i="17"/>
  <c r="G130" i="17"/>
  <c r="AD129" i="17"/>
  <c r="AC129" i="17"/>
  <c r="AB129" i="17"/>
  <c r="AA129" i="17"/>
  <c r="Z129" i="17"/>
  <c r="Y129" i="17"/>
  <c r="X129" i="17"/>
  <c r="W129" i="17"/>
  <c r="V129" i="17"/>
  <c r="H129" i="17"/>
  <c r="G129" i="17"/>
  <c r="AD128" i="17"/>
  <c r="AB128" i="17"/>
  <c r="AA128" i="17"/>
  <c r="Y128" i="17"/>
  <c r="X128" i="17"/>
  <c r="W128" i="17"/>
  <c r="V128" i="17"/>
  <c r="H128" i="17"/>
  <c r="G128" i="17"/>
  <c r="G126" i="17"/>
  <c r="H126" i="17"/>
  <c r="V126" i="17"/>
  <c r="X126" i="17"/>
  <c r="Y126" i="17"/>
  <c r="AA126" i="17"/>
  <c r="AB126" i="17"/>
  <c r="AD126" i="17"/>
  <c r="X125" i="17"/>
  <c r="Y125" i="17"/>
  <c r="Z125" i="17"/>
  <c r="AA125" i="17"/>
  <c r="AB125" i="17"/>
  <c r="AC125" i="17"/>
  <c r="AD125" i="17"/>
  <c r="V125" i="17"/>
  <c r="G125" i="17"/>
  <c r="H125" i="17"/>
  <c r="AD102" i="17"/>
  <c r="AC102" i="17"/>
  <c r="AB102" i="17"/>
  <c r="AA102" i="17"/>
  <c r="Z102" i="17"/>
  <c r="Y102" i="17"/>
  <c r="X102" i="17"/>
  <c r="W102" i="17"/>
  <c r="V102" i="17"/>
  <c r="H102" i="17"/>
  <c r="G102" i="17"/>
  <c r="AD98" i="17"/>
  <c r="S98" i="17" s="1"/>
  <c r="AC98" i="17"/>
  <c r="AB98" i="17"/>
  <c r="AA98" i="17"/>
  <c r="Z98" i="17"/>
  <c r="Y98" i="17"/>
  <c r="X98" i="17"/>
  <c r="V98" i="17"/>
  <c r="H98" i="17"/>
  <c r="G98" i="17"/>
  <c r="AD73" i="17"/>
  <c r="AC73" i="17"/>
  <c r="AB73" i="17"/>
  <c r="AA73" i="17"/>
  <c r="Z73" i="17"/>
  <c r="Y73" i="17"/>
  <c r="X73" i="17"/>
  <c r="W73" i="17"/>
  <c r="V73" i="17"/>
  <c r="H73" i="17"/>
  <c r="G73" i="17"/>
  <c r="AD69" i="17"/>
  <c r="S69" i="17" s="1"/>
  <c r="AC69" i="17"/>
  <c r="AB69" i="17"/>
  <c r="AA69" i="17"/>
  <c r="Z69" i="17"/>
  <c r="Y69" i="17"/>
  <c r="X69" i="17"/>
  <c r="W69" i="17"/>
  <c r="V69" i="17"/>
  <c r="H69" i="17"/>
  <c r="G69" i="17"/>
  <c r="AD44" i="17"/>
  <c r="AA44" i="17"/>
  <c r="Z44" i="17"/>
  <c r="Y44" i="17"/>
  <c r="X44" i="17"/>
  <c r="W44" i="17"/>
  <c r="V44" i="17"/>
  <c r="AD40" i="17"/>
  <c r="S40" i="17" s="1"/>
  <c r="AB40" i="17"/>
  <c r="AA40" i="17"/>
  <c r="Z40" i="17"/>
  <c r="Y40" i="17"/>
  <c r="X40" i="17"/>
  <c r="W40" i="17"/>
  <c r="V40" i="17"/>
  <c r="H40" i="17"/>
  <c r="G40" i="17"/>
  <c r="X15" i="17"/>
  <c r="Y15" i="17"/>
  <c r="Z15" i="17"/>
  <c r="AA15" i="17"/>
  <c r="AB15" i="17"/>
  <c r="AD15" i="17"/>
  <c r="V15" i="17"/>
  <c r="F145" i="17" l="1"/>
  <c r="AA135" i="17"/>
  <c r="W98" i="17"/>
  <c r="W103" i="17" s="1"/>
  <c r="W105" i="17" s="1"/>
  <c r="W107" i="17" s="1"/>
  <c r="AB44" i="17"/>
  <c r="AB45" i="17" s="1"/>
  <c r="AB47" i="17" s="1"/>
  <c r="AB49" i="17" s="1"/>
  <c r="F146" i="17"/>
  <c r="W125" i="17"/>
  <c r="AC40" i="17"/>
  <c r="R40" i="17" s="1"/>
  <c r="F40" i="17"/>
  <c r="E147" i="17"/>
  <c r="E146" i="17"/>
  <c r="K98" i="17"/>
  <c r="K40" i="17"/>
  <c r="E144" i="17"/>
  <c r="W126" i="17"/>
  <c r="K69" i="17"/>
  <c r="P141" i="17"/>
  <c r="P148" i="17"/>
  <c r="AC44" i="17"/>
  <c r="Q145" i="17"/>
  <c r="F141" i="17"/>
  <c r="P140" i="17"/>
  <c r="M141" i="17"/>
  <c r="R141" i="17"/>
  <c r="AD127" i="17"/>
  <c r="S141" i="17"/>
  <c r="AB103" i="17"/>
  <c r="AB105" i="17" s="1"/>
  <c r="AB107" i="17" s="1"/>
  <c r="AC103" i="17"/>
  <c r="AC105" i="17" s="1"/>
  <c r="AC107" i="17" s="1"/>
  <c r="S145" i="17"/>
  <c r="F69" i="17"/>
  <c r="S139" i="17"/>
  <c r="Q141" i="17"/>
  <c r="S148" i="17"/>
  <c r="O140" i="17"/>
  <c r="S140" i="17"/>
  <c r="N140" i="17"/>
  <c r="R139" i="17"/>
  <c r="W74" i="17"/>
  <c r="W76" i="17" s="1"/>
  <c r="W78" i="17" s="1"/>
  <c r="O141" i="17"/>
  <c r="N148" i="17"/>
  <c r="V74" i="17"/>
  <c r="V76" i="17" s="1"/>
  <c r="V78" i="17" s="1"/>
  <c r="X74" i="17"/>
  <c r="X76" i="17" s="1"/>
  <c r="X78" i="17" s="1"/>
  <c r="O139" i="17"/>
  <c r="Q148" i="17"/>
  <c r="O148" i="17"/>
  <c r="R148" i="17"/>
  <c r="R140" i="17"/>
  <c r="Q140" i="17"/>
  <c r="Q139" i="17"/>
  <c r="L145" i="17"/>
  <c r="R145" i="17"/>
  <c r="M139" i="17"/>
  <c r="N139" i="17"/>
  <c r="S147" i="17"/>
  <c r="F147" i="17"/>
  <c r="P147" i="17"/>
  <c r="Q147" i="17"/>
  <c r="R147" i="17"/>
  <c r="K140" i="17"/>
  <c r="L140" i="17"/>
  <c r="M140" i="17"/>
  <c r="L148" i="17"/>
  <c r="K148" i="17"/>
  <c r="M148" i="17"/>
  <c r="K145" i="17"/>
  <c r="K147" i="17"/>
  <c r="M147" i="17"/>
  <c r="N147" i="17"/>
  <c r="O147" i="17"/>
  <c r="L147" i="17"/>
  <c r="M145" i="17"/>
  <c r="N145" i="17"/>
  <c r="O145" i="17"/>
  <c r="N141" i="17"/>
  <c r="K141" i="17"/>
  <c r="E141" i="17"/>
  <c r="K139" i="17"/>
  <c r="E139" i="17"/>
  <c r="L139" i="17"/>
  <c r="E145" i="17"/>
  <c r="L141" i="17"/>
  <c r="Z103" i="17"/>
  <c r="Z105" i="17" s="1"/>
  <c r="Z107" i="17" s="1"/>
  <c r="O107" i="17" s="1"/>
  <c r="AD103" i="17"/>
  <c r="AD105" i="17" s="1"/>
  <c r="AD107" i="17" s="1"/>
  <c r="S107" i="17" s="1"/>
  <c r="AA103" i="17"/>
  <c r="AA105" i="17" s="1"/>
  <c r="AA107" i="17" s="1"/>
  <c r="K102" i="17"/>
  <c r="G103" i="17"/>
  <c r="AA74" i="17"/>
  <c r="AA76" i="17" s="1"/>
  <c r="AA78" i="17" s="1"/>
  <c r="AB74" i="17"/>
  <c r="AB76" i="17" s="1"/>
  <c r="AB78" i="17" s="1"/>
  <c r="Z74" i="17"/>
  <c r="Z76" i="17" s="1"/>
  <c r="Z78" i="17" s="1"/>
  <c r="O78" i="17" s="1"/>
  <c r="K73" i="17"/>
  <c r="AC74" i="17"/>
  <c r="AC76" i="17" s="1"/>
  <c r="AC78" i="17" s="1"/>
  <c r="H74" i="17"/>
  <c r="H76" i="17" s="1"/>
  <c r="H78" i="17" s="1"/>
  <c r="Y103" i="17"/>
  <c r="Y105" i="17" s="1"/>
  <c r="Y107" i="17" s="1"/>
  <c r="H103" i="17"/>
  <c r="S102" i="17"/>
  <c r="S103" i="17" s="1"/>
  <c r="S105" i="17" s="1"/>
  <c r="V103" i="17"/>
  <c r="V105" i="17" s="1"/>
  <c r="V107" i="17" s="1"/>
  <c r="O102" i="17"/>
  <c r="R102" i="17"/>
  <c r="X103" i="17"/>
  <c r="X105" i="17" s="1"/>
  <c r="X107" i="17" s="1"/>
  <c r="Y74" i="17"/>
  <c r="Y76" i="17" s="1"/>
  <c r="Y78" i="17" s="1"/>
  <c r="AD74" i="17"/>
  <c r="AD76" i="17" s="1"/>
  <c r="AD78" i="17" s="1"/>
  <c r="S78" i="17" s="1"/>
  <c r="E69" i="17"/>
  <c r="O73" i="17"/>
  <c r="G74" i="17"/>
  <c r="G76" i="17" s="1"/>
  <c r="G78" i="17" s="1"/>
  <c r="S73" i="17"/>
  <c r="S74" i="17" s="1"/>
  <c r="S76" i="17" s="1"/>
  <c r="K129" i="17"/>
  <c r="X45" i="17"/>
  <c r="X47" i="17" s="1"/>
  <c r="X49" i="17" s="1"/>
  <c r="K130" i="17"/>
  <c r="K44" i="17"/>
  <c r="K133" i="17"/>
  <c r="O135" i="17"/>
  <c r="K144" i="17"/>
  <c r="K146" i="17"/>
  <c r="O44" i="17"/>
  <c r="W45" i="17"/>
  <c r="W47" i="17" s="1"/>
  <c r="W49" i="17" s="1"/>
  <c r="K128" i="17"/>
  <c r="Y45" i="17"/>
  <c r="Y47" i="17" s="1"/>
  <c r="Y49" i="17" s="1"/>
  <c r="Z45" i="17"/>
  <c r="Z47" i="17" s="1"/>
  <c r="Z49" i="17" s="1"/>
  <c r="V45" i="17"/>
  <c r="V47" i="17" s="1"/>
  <c r="V49" i="17" s="1"/>
  <c r="AA45" i="17"/>
  <c r="AA47" i="17" s="1"/>
  <c r="AA49" i="17" s="1"/>
  <c r="AD45" i="17"/>
  <c r="AD47" i="17" s="1"/>
  <c r="AD49" i="17" s="1"/>
  <c r="S49" i="17" s="1"/>
  <c r="K135" i="17"/>
  <c r="S44" i="17"/>
  <c r="S45" i="17" s="1"/>
  <c r="S47" i="17" s="1"/>
  <c r="AB127" i="17"/>
  <c r="AA127" i="17"/>
  <c r="V127" i="17"/>
  <c r="Z127" i="17"/>
  <c r="Y127" i="17"/>
  <c r="X127" i="17"/>
  <c r="V131" i="17"/>
  <c r="AB131" i="17"/>
  <c r="AC131" i="17"/>
  <c r="X131" i="17"/>
  <c r="Y131" i="17"/>
  <c r="H127" i="17"/>
  <c r="Z131" i="17"/>
  <c r="S144" i="17"/>
  <c r="G127" i="17"/>
  <c r="AA131" i="17"/>
  <c r="W131" i="17"/>
  <c r="AC127" i="17"/>
  <c r="AD131" i="17"/>
  <c r="R144" i="17"/>
  <c r="S146" i="17"/>
  <c r="M144" i="17"/>
  <c r="N144" i="17"/>
  <c r="Q146" i="17"/>
  <c r="O144" i="17"/>
  <c r="M146" i="17"/>
  <c r="R146" i="17"/>
  <c r="N146" i="17"/>
  <c r="O146" i="17"/>
  <c r="R98" i="17"/>
  <c r="M102" i="17"/>
  <c r="F98" i="17"/>
  <c r="N102" i="17"/>
  <c r="O98" i="17"/>
  <c r="R69" i="17"/>
  <c r="R73" i="17"/>
  <c r="O69" i="17"/>
  <c r="M44" i="17"/>
  <c r="E40" i="17"/>
  <c r="N44" i="17"/>
  <c r="O40" i="17"/>
  <c r="K15" i="17"/>
  <c r="O49" i="17" l="1"/>
  <c r="E148" i="17"/>
  <c r="F140" i="17"/>
  <c r="E140" i="17"/>
  <c r="F148" i="17"/>
  <c r="L146" i="17"/>
  <c r="P145" i="17"/>
  <c r="E98" i="17"/>
  <c r="AC45" i="17"/>
  <c r="AC47" i="17" s="1"/>
  <c r="AC49" i="17" s="1"/>
  <c r="R49" i="17" s="1"/>
  <c r="Q49" i="17" s="1"/>
  <c r="P49" i="17" s="1"/>
  <c r="Q44" i="17"/>
  <c r="F44" i="17"/>
  <c r="F45" i="17" s="1"/>
  <c r="F47" i="17" s="1"/>
  <c r="F49" i="17" s="1"/>
  <c r="W127" i="17"/>
  <c r="W132" i="17" s="1"/>
  <c r="W134" i="17" s="1"/>
  <c r="P146" i="17"/>
  <c r="P139" i="17"/>
  <c r="R44" i="17"/>
  <c r="R45" i="17" s="1"/>
  <c r="R47" i="17" s="1"/>
  <c r="F139" i="17"/>
  <c r="P44" i="17"/>
  <c r="L144" i="17"/>
  <c r="H105" i="17"/>
  <c r="H107" i="17" s="1"/>
  <c r="H132" i="17"/>
  <c r="H131" i="17" s="1"/>
  <c r="G105" i="17"/>
  <c r="G107" i="17" s="1"/>
  <c r="G132" i="17"/>
  <c r="G131" i="17" s="1"/>
  <c r="R107" i="17"/>
  <c r="Q107" i="17" s="1"/>
  <c r="P107" i="17" s="1"/>
  <c r="AD132" i="17"/>
  <c r="AD134" i="17" s="1"/>
  <c r="N78" i="17"/>
  <c r="M78" i="17" s="1"/>
  <c r="L78" i="17" s="1"/>
  <c r="N107" i="17"/>
  <c r="M107" i="17" s="1"/>
  <c r="L107" i="17" s="1"/>
  <c r="R78" i="17"/>
  <c r="Q78" i="17" s="1"/>
  <c r="P78" i="17" s="1"/>
  <c r="AA132" i="17"/>
  <c r="AA134" i="17" s="1"/>
  <c r="K131" i="17"/>
  <c r="N49" i="17"/>
  <c r="M49" i="17" s="1"/>
  <c r="L49" i="17" s="1"/>
  <c r="AC132" i="17"/>
  <c r="AC134" i="17" s="1"/>
  <c r="Y132" i="17"/>
  <c r="Y134" i="17" s="1"/>
  <c r="X132" i="17"/>
  <c r="X134" i="17" s="1"/>
  <c r="Z132" i="17"/>
  <c r="Z134" i="17" s="1"/>
  <c r="V132" i="17"/>
  <c r="V134" i="17" s="1"/>
  <c r="AB132" i="17"/>
  <c r="AB134" i="17" s="1"/>
  <c r="Q144" i="17"/>
  <c r="N98" i="17"/>
  <c r="O103" i="17"/>
  <c r="O105" i="17" s="1"/>
  <c r="Q102" i="17"/>
  <c r="E102" i="17"/>
  <c r="L102" i="17"/>
  <c r="Q98" i="17"/>
  <c r="R103" i="17"/>
  <c r="R105" i="17" s="1"/>
  <c r="N69" i="17"/>
  <c r="O74" i="17"/>
  <c r="O76" i="17" s="1"/>
  <c r="Q73" i="17"/>
  <c r="N73" i="17"/>
  <c r="Q69" i="17"/>
  <c r="R74" i="17"/>
  <c r="R76" i="17" s="1"/>
  <c r="Q40" i="17"/>
  <c r="N40" i="17"/>
  <c r="O45" i="17"/>
  <c r="O47" i="17" s="1"/>
  <c r="E44" i="17"/>
  <c r="E45" i="17" s="1"/>
  <c r="E47" i="17" s="1"/>
  <c r="E49" i="17" s="1"/>
  <c r="L44" i="17"/>
  <c r="AA136" i="17" l="1"/>
  <c r="AD136" i="17"/>
  <c r="AB136" i="17"/>
  <c r="V136" i="17"/>
  <c r="AC136" i="17"/>
  <c r="Z136" i="17"/>
  <c r="Y136" i="17"/>
  <c r="W136" i="17"/>
  <c r="X136" i="17"/>
  <c r="E103" i="17"/>
  <c r="E105" i="17" s="1"/>
  <c r="E107" i="17" s="1"/>
  <c r="G134" i="17"/>
  <c r="H134" i="17"/>
  <c r="P144" i="17"/>
  <c r="F144" i="17"/>
  <c r="P98" i="17"/>
  <c r="Q103" i="17"/>
  <c r="Q105" i="17" s="1"/>
  <c r="F102" i="17"/>
  <c r="F103" i="17" s="1"/>
  <c r="F105" i="17" s="1"/>
  <c r="F107" i="17" s="1"/>
  <c r="P102" i="17"/>
  <c r="M98" i="17"/>
  <c r="N103" i="17"/>
  <c r="N105" i="17" s="1"/>
  <c r="P69" i="17"/>
  <c r="Q74" i="17"/>
  <c r="Q76" i="17" s="1"/>
  <c r="M73" i="17"/>
  <c r="F73" i="17"/>
  <c r="F74" i="17" s="1"/>
  <c r="F76" i="17" s="1"/>
  <c r="F78" i="17" s="1"/>
  <c r="P73" i="17"/>
  <c r="M69" i="17"/>
  <c r="N74" i="17"/>
  <c r="N76" i="17" s="1"/>
  <c r="M40" i="17"/>
  <c r="N45" i="17"/>
  <c r="N47" i="17" s="1"/>
  <c r="P40" i="17"/>
  <c r="P45" i="17" s="1"/>
  <c r="P47" i="17" s="1"/>
  <c r="Q45" i="17"/>
  <c r="Q47" i="17" s="1"/>
  <c r="L98" i="17" l="1"/>
  <c r="M103" i="17"/>
  <c r="M105" i="17" s="1"/>
  <c r="P103" i="17"/>
  <c r="P105" i="17" s="1"/>
  <c r="L69" i="17"/>
  <c r="M74" i="17"/>
  <c r="M76" i="17" s="1"/>
  <c r="E73" i="17"/>
  <c r="E74" i="17" s="1"/>
  <c r="E76" i="17" s="1"/>
  <c r="E78" i="17" s="1"/>
  <c r="L73" i="17"/>
  <c r="P74" i="17"/>
  <c r="P76" i="17" s="1"/>
  <c r="M45" i="17"/>
  <c r="M47" i="17" s="1"/>
  <c r="L40" i="17"/>
  <c r="L103" i="17" l="1"/>
  <c r="L105" i="17" s="1"/>
  <c r="K103" i="17"/>
  <c r="K105" i="17" s="1"/>
  <c r="K107" i="17" s="1"/>
  <c r="L74" i="17"/>
  <c r="L76" i="17" s="1"/>
  <c r="K74" i="17"/>
  <c r="K76" i="17" s="1"/>
  <c r="K78" i="17" s="1"/>
  <c r="L45" i="17"/>
  <c r="L47" i="17" s="1"/>
  <c r="K45" i="17"/>
  <c r="K47" i="17" s="1"/>
  <c r="K49" i="17" s="1"/>
  <c r="S135" i="17" l="1"/>
  <c r="AC15" i="17"/>
  <c r="W15" i="17"/>
  <c r="S130" i="17"/>
  <c r="O128" i="17"/>
  <c r="AD11" i="17"/>
  <c r="AD16" i="17" s="1"/>
  <c r="AD18" i="17" s="1"/>
  <c r="AC11" i="17"/>
  <c r="AB11" i="17"/>
  <c r="AB16" i="17" s="1"/>
  <c r="AB18" i="17" s="1"/>
  <c r="AA11" i="17"/>
  <c r="AA16" i="17" s="1"/>
  <c r="AA18" i="17" s="1"/>
  <c r="Z11" i="17"/>
  <c r="Z16" i="17" s="1"/>
  <c r="Z18" i="17" s="1"/>
  <c r="Y11" i="17"/>
  <c r="Y16" i="17" s="1"/>
  <c r="Y18" i="17" s="1"/>
  <c r="X11" i="17"/>
  <c r="X16" i="17" s="1"/>
  <c r="V11" i="17"/>
  <c r="V16" i="17" s="1"/>
  <c r="V18" i="17" s="1"/>
  <c r="G11" i="17"/>
  <c r="K126" i="17"/>
  <c r="S3" i="17"/>
  <c r="R3" i="17"/>
  <c r="Q3" i="17"/>
  <c r="P3" i="17"/>
  <c r="O3" i="17"/>
  <c r="N3" i="17"/>
  <c r="M3" i="17"/>
  <c r="L3" i="17"/>
  <c r="K3" i="17"/>
  <c r="G3" i="17"/>
  <c r="F3" i="17" s="1"/>
  <c r="E3" i="17" s="1"/>
  <c r="G18" i="17" l="1"/>
  <c r="G15" i="17"/>
  <c r="K125" i="17"/>
  <c r="K11" i="17"/>
  <c r="K16" i="17" s="1"/>
  <c r="O126" i="17"/>
  <c r="S125" i="17"/>
  <c r="O129" i="17"/>
  <c r="S129" i="17"/>
  <c r="S126" i="17"/>
  <c r="O130" i="17"/>
  <c r="R128" i="17"/>
  <c r="S128" i="17"/>
  <c r="N133" i="17"/>
  <c r="O133" i="17"/>
  <c r="R133" i="17"/>
  <c r="S133" i="17"/>
  <c r="O125" i="17"/>
  <c r="X18" i="17"/>
  <c r="X20" i="17" s="1"/>
  <c r="AC16" i="17"/>
  <c r="AC18" i="17" s="1"/>
  <c r="AC20" i="17" s="1"/>
  <c r="N128" i="17"/>
  <c r="O15" i="17"/>
  <c r="S15" i="17"/>
  <c r="S11" i="17"/>
  <c r="O11" i="17"/>
  <c r="H11" i="17"/>
  <c r="H15" i="17" s="1"/>
  <c r="V20" i="17"/>
  <c r="W11" i="17"/>
  <c r="W16" i="17" s="1"/>
  <c r="W18" i="17" s="1"/>
  <c r="AD20" i="17"/>
  <c r="AA20" i="17"/>
  <c r="Z20" i="17"/>
  <c r="Y20" i="17"/>
  <c r="AB20" i="17"/>
  <c r="S3" i="15"/>
  <c r="R3" i="15"/>
  <c r="Q3" i="15"/>
  <c r="P3" i="15"/>
  <c r="O3" i="15"/>
  <c r="N3" i="15"/>
  <c r="M3" i="15"/>
  <c r="L3" i="15"/>
  <c r="K3" i="15"/>
  <c r="G3" i="15"/>
  <c r="F3" i="15" s="1"/>
  <c r="E3" i="15" s="1"/>
  <c r="K127" i="17" l="1"/>
  <c r="K132" i="17" s="1"/>
  <c r="K134" i="17" s="1"/>
  <c r="O127" i="17"/>
  <c r="O131" i="17"/>
  <c r="P133" i="17"/>
  <c r="E133" i="17"/>
  <c r="Q128" i="17"/>
  <c r="M130" i="17"/>
  <c r="N130" i="17"/>
  <c r="R135" i="17"/>
  <c r="N129" i="17"/>
  <c r="N131" i="17" s="1"/>
  <c r="N135" i="17"/>
  <c r="S127" i="17"/>
  <c r="Q129" i="17"/>
  <c r="R129" i="17"/>
  <c r="R126" i="17"/>
  <c r="M125" i="17"/>
  <c r="N125" i="17"/>
  <c r="R130" i="17"/>
  <c r="R125" i="17"/>
  <c r="S131" i="17"/>
  <c r="N126" i="17"/>
  <c r="N11" i="17"/>
  <c r="O16" i="17"/>
  <c r="O18" i="17" s="1"/>
  <c r="R11" i="17"/>
  <c r="Q11" i="17" s="1"/>
  <c r="S16" i="17"/>
  <c r="S18" i="17" s="1"/>
  <c r="M128" i="17"/>
  <c r="N15" i="17"/>
  <c r="R15" i="17"/>
  <c r="S20" i="17"/>
  <c r="R20" i="17" s="1"/>
  <c r="Q20" i="17" s="1"/>
  <c r="P20" i="17" s="1"/>
  <c r="W20" i="17"/>
  <c r="O20" i="17"/>
  <c r="N20" i="17" s="1"/>
  <c r="M20" i="17" s="1"/>
  <c r="L20" i="17" s="1"/>
  <c r="E19" i="13"/>
  <c r="G19" i="13"/>
  <c r="H19" i="13"/>
  <c r="O34" i="13"/>
  <c r="Y19" i="13"/>
  <c r="S34" i="13"/>
  <c r="R34" i="13" s="1"/>
  <c r="Q34" i="13" s="1"/>
  <c r="P34" i="13" s="1"/>
  <c r="Z19" i="13"/>
  <c r="O19" i="13" s="1"/>
  <c r="F30" i="13"/>
  <c r="E30" i="13"/>
  <c r="Y30" i="13"/>
  <c r="AB30" i="13"/>
  <c r="X19" i="13"/>
  <c r="R131" i="17" l="1"/>
  <c r="N19" i="13"/>
  <c r="M19" i="13" s="1"/>
  <c r="R16" i="17"/>
  <c r="R18" i="17" s="1"/>
  <c r="R127" i="17"/>
  <c r="R132" i="17" s="1"/>
  <c r="R134" i="17" s="1"/>
  <c r="N16" i="17"/>
  <c r="N18" i="17" s="1"/>
  <c r="S132" i="17"/>
  <c r="S134" i="17" s="1"/>
  <c r="K136" i="17"/>
  <c r="P128" i="17"/>
  <c r="AC30" i="13"/>
  <c r="AD30" i="13"/>
  <c r="S30" i="13" s="1"/>
  <c r="R30" i="13" s="1"/>
  <c r="Q30" i="13" s="1"/>
  <c r="Q133" i="17"/>
  <c r="Z30" i="13"/>
  <c r="O30" i="13" s="1"/>
  <c r="N30" i="13" s="1"/>
  <c r="AD19" i="13"/>
  <c r="S19" i="13" s="1"/>
  <c r="L133" i="17"/>
  <c r="O132" i="17"/>
  <c r="O134" i="17" s="1"/>
  <c r="L128" i="17"/>
  <c r="Q135" i="17"/>
  <c r="F133" i="17"/>
  <c r="Q126" i="17"/>
  <c r="M11" i="17"/>
  <c r="Q15" i="17"/>
  <c r="Q16" i="17" s="1"/>
  <c r="Q18" i="17" s="1"/>
  <c r="Q130" i="17"/>
  <c r="Q131" i="17" s="1"/>
  <c r="N127" i="17"/>
  <c r="N132" i="17" s="1"/>
  <c r="N134" i="17" s="1"/>
  <c r="M126" i="17"/>
  <c r="M129" i="17"/>
  <c r="M131" i="17" s="1"/>
  <c r="L130" i="17"/>
  <c r="Q125" i="17"/>
  <c r="M133" i="17"/>
  <c r="M135" i="17"/>
  <c r="M15" i="17"/>
  <c r="P135" i="17"/>
  <c r="F135" i="17"/>
  <c r="L135" i="17"/>
  <c r="E135" i="17"/>
  <c r="E126" i="17"/>
  <c r="L126" i="17"/>
  <c r="F129" i="17"/>
  <c r="P129" i="17"/>
  <c r="F126" i="17"/>
  <c r="P126" i="17"/>
  <c r="F130" i="17"/>
  <c r="P130" i="17"/>
  <c r="E129" i="17"/>
  <c r="L129" i="17"/>
  <c r="P125" i="17"/>
  <c r="P11" i="17"/>
  <c r="F19" i="13"/>
  <c r="L125" i="17" l="1"/>
  <c r="R136" i="17"/>
  <c r="F128" i="17"/>
  <c r="F131" i="17" s="1"/>
  <c r="S136" i="17"/>
  <c r="P15" i="17"/>
  <c r="P16" i="17" s="1"/>
  <c r="P18" i="17" s="1"/>
  <c r="O136" i="17"/>
  <c r="N136" i="17"/>
  <c r="M127" i="17"/>
  <c r="M132" i="17" s="1"/>
  <c r="M134" i="17" s="1"/>
  <c r="M16" i="17"/>
  <c r="M18" i="17" s="1"/>
  <c r="L11" i="17"/>
  <c r="L15" i="17"/>
  <c r="Q127" i="17"/>
  <c r="Q132" i="17" s="1"/>
  <c r="Q134" i="17" s="1"/>
  <c r="E130" i="17"/>
  <c r="L131" i="17"/>
  <c r="E11" i="17"/>
  <c r="E125" i="17"/>
  <c r="E128" i="17"/>
  <c r="P127" i="17"/>
  <c r="F125" i="17"/>
  <c r="F11" i="17"/>
  <c r="P131" i="17"/>
  <c r="K18" i="17"/>
  <c r="K20" i="17" s="1"/>
  <c r="L127" i="17" l="1"/>
  <c r="L132" i="17" s="1"/>
  <c r="L134" i="17" s="1"/>
  <c r="Q136" i="17"/>
  <c r="F15" i="17"/>
  <c r="M136" i="17"/>
  <c r="L16" i="17"/>
  <c r="L18" i="17" s="1"/>
  <c r="E15" i="17"/>
  <c r="E16" i="17" s="1"/>
  <c r="E18" i="17" s="1"/>
  <c r="E20" i="17" s="1"/>
  <c r="F127" i="17"/>
  <c r="F132" i="17" s="1"/>
  <c r="E131" i="17"/>
  <c r="E127" i="17"/>
  <c r="F16" i="17"/>
  <c r="F18" i="17" s="1"/>
  <c r="F20" i="17" s="1"/>
  <c r="P132" i="17"/>
  <c r="P134" i="17" s="1"/>
  <c r="P136" i="17" l="1"/>
  <c r="L136" i="17"/>
  <c r="E132" i="17"/>
  <c r="F134" i="17"/>
  <c r="M34" i="13"/>
  <c r="E134" i="17" l="1"/>
  <c r="F136" i="17"/>
  <c r="L34" i="13"/>
  <c r="E136" i="17" l="1"/>
  <c r="P24" i="12"/>
  <c r="L24" i="12"/>
  <c r="R24" i="12"/>
  <c r="F24" i="12"/>
  <c r="S14" i="12"/>
  <c r="R14" i="12"/>
  <c r="Q14" i="12"/>
  <c r="P14" i="12"/>
  <c r="O14" i="12"/>
  <c r="N14" i="12"/>
  <c r="M14" i="12"/>
  <c r="K14" i="12"/>
  <c r="H14" i="12"/>
  <c r="F14" i="12"/>
  <c r="G3" i="12"/>
  <c r="F3" i="12" s="1"/>
  <c r="E3" i="12" s="1"/>
  <c r="S25" i="8"/>
  <c r="R25" i="8" s="1"/>
  <c r="Q25" i="8" s="1"/>
  <c r="P25" i="8" s="1"/>
  <c r="O25" i="8"/>
  <c r="N25" i="8" s="1"/>
  <c r="M25" i="8" s="1"/>
  <c r="L25" i="8" s="1"/>
  <c r="AD26" i="8"/>
  <c r="S26" i="8" s="1"/>
  <c r="AC26" i="8"/>
  <c r="AB26" i="8"/>
  <c r="AA26" i="8"/>
  <c r="Z26" i="8"/>
  <c r="O26" i="8" s="1"/>
  <c r="Y26" i="8"/>
  <c r="X26" i="8"/>
  <c r="W26" i="8"/>
  <c r="V26" i="8"/>
  <c r="K26" i="8"/>
  <c r="O42" i="8" l="1"/>
  <c r="O41" i="8"/>
  <c r="R41" i="8"/>
  <c r="R42" i="8"/>
  <c r="S42" i="8"/>
  <c r="S41" i="8"/>
  <c r="P26" i="12"/>
  <c r="R26" i="12"/>
  <c r="F26" i="12"/>
  <c r="L14" i="12"/>
  <c r="L26" i="12" s="1"/>
  <c r="R26" i="8"/>
  <c r="Q26" i="8" s="1"/>
  <c r="P26" i="8" s="1"/>
  <c r="N26" i="8"/>
  <c r="M26" i="8" s="1"/>
  <c r="L26" i="8" s="1"/>
  <c r="K18" i="8"/>
  <c r="K13" i="8"/>
  <c r="V18" i="8"/>
  <c r="V13" i="8"/>
  <c r="V8" i="8"/>
  <c r="K3" i="8"/>
  <c r="H18" i="8"/>
  <c r="H8" i="8"/>
  <c r="H13" i="8"/>
  <c r="G18" i="8"/>
  <c r="G13" i="8"/>
  <c r="G8" i="8"/>
  <c r="W18" i="8"/>
  <c r="W13" i="8"/>
  <c r="W34" i="8"/>
  <c r="AA18" i="8"/>
  <c r="X18" i="8"/>
  <c r="AB18" i="8"/>
  <c r="Y18" i="8"/>
  <c r="Z18" i="8"/>
  <c r="O18" i="8" s="1"/>
  <c r="AC18" i="8"/>
  <c r="Y13" i="8"/>
  <c r="Z13" i="8"/>
  <c r="O13" i="8" s="1"/>
  <c r="X8" i="8"/>
  <c r="Y8" i="8"/>
  <c r="Z8" i="8"/>
  <c r="O8" i="8" s="1"/>
  <c r="AA8" i="8"/>
  <c r="AB8" i="8"/>
  <c r="AC8" i="8"/>
  <c r="AD18" i="8"/>
  <c r="S18" i="8" s="1"/>
  <c r="AD13" i="8"/>
  <c r="S13" i="8" s="1"/>
  <c r="AD8" i="8"/>
  <c r="S8" i="8" s="1"/>
  <c r="L3" i="8"/>
  <c r="M3" i="8"/>
  <c r="N3" i="8"/>
  <c r="O3" i="8"/>
  <c r="P3" i="8"/>
  <c r="Q3" i="8"/>
  <c r="R3" i="8"/>
  <c r="S3" i="8"/>
  <c r="G3" i="8"/>
  <c r="F3" i="8" s="1"/>
  <c r="E3" i="8" s="1"/>
  <c r="K34" i="8" l="1"/>
  <c r="Q41" i="8"/>
  <c r="Q42" i="8"/>
  <c r="N42" i="8"/>
  <c r="N41" i="8"/>
  <c r="O34" i="8"/>
  <c r="K8" i="8"/>
  <c r="K14" i="8" s="1"/>
  <c r="V14" i="8"/>
  <c r="AB13" i="8"/>
  <c r="AB14" i="8" s="1"/>
  <c r="X13" i="8"/>
  <c r="X14" i="8" s="1"/>
  <c r="AA13" i="8"/>
  <c r="AA14" i="8" s="1"/>
  <c r="W8" i="8"/>
  <c r="W14" i="8" s="1"/>
  <c r="AD14" i="8"/>
  <c r="R8" i="8"/>
  <c r="Q8" i="8" s="1"/>
  <c r="P8" i="8" s="1"/>
  <c r="H14" i="8"/>
  <c r="G14" i="8"/>
  <c r="F18" i="8"/>
  <c r="AC13" i="8"/>
  <c r="AC14" i="8" s="1"/>
  <c r="E18" i="8"/>
  <c r="Y14" i="8"/>
  <c r="N13" i="8"/>
  <c r="N8" i="8"/>
  <c r="M8" i="8" s="1"/>
  <c r="R18" i="8"/>
  <c r="Q18" i="8" s="1"/>
  <c r="P18" i="8" s="1"/>
  <c r="N18" i="8"/>
  <c r="M18" i="8" s="1"/>
  <c r="L18" i="8" s="1"/>
  <c r="Z14" i="8"/>
  <c r="V19" i="8" l="1"/>
  <c r="M41" i="8"/>
  <c r="M42" i="8"/>
  <c r="P42" i="8"/>
  <c r="P41" i="8"/>
  <c r="Z31" i="8"/>
  <c r="Z30" i="8"/>
  <c r="V21" i="8"/>
  <c r="V33" i="8" s="1"/>
  <c r="V32" i="8"/>
  <c r="X30" i="8"/>
  <c r="X31" i="8"/>
  <c r="Y31" i="8"/>
  <c r="Y30" i="8"/>
  <c r="W31" i="8"/>
  <c r="W30" i="8"/>
  <c r="K19" i="8"/>
  <c r="K31" i="8"/>
  <c r="K30" i="8"/>
  <c r="AA31" i="8"/>
  <c r="AA30" i="8"/>
  <c r="G30" i="8"/>
  <c r="G31" i="8"/>
  <c r="F8" i="8"/>
  <c r="F34" i="8"/>
  <c r="H30" i="8"/>
  <c r="H31" i="8"/>
  <c r="V12" i="13"/>
  <c r="V31" i="8"/>
  <c r="V30" i="8"/>
  <c r="AC30" i="8"/>
  <c r="AC31" i="8"/>
  <c r="AB30" i="8"/>
  <c r="AB31" i="8"/>
  <c r="M13" i="8"/>
  <c r="L13" i="8" s="1"/>
  <c r="AD30" i="8"/>
  <c r="AD31" i="8"/>
  <c r="N34" i="8"/>
  <c r="S14" i="8"/>
  <c r="AB19" i="8"/>
  <c r="AB12" i="13"/>
  <c r="AA19" i="8"/>
  <c r="AA12" i="13"/>
  <c r="X19" i="8"/>
  <c r="X12" i="13"/>
  <c r="Y19" i="8"/>
  <c r="Y12" i="13"/>
  <c r="Y32" i="13" s="1"/>
  <c r="Y35" i="13" s="1"/>
  <c r="AC19" i="8"/>
  <c r="AC12" i="13"/>
  <c r="Z12" i="13"/>
  <c r="L8" i="8"/>
  <c r="G19" i="8"/>
  <c r="H19" i="8"/>
  <c r="W19" i="8"/>
  <c r="W12" i="13"/>
  <c r="E13" i="8"/>
  <c r="F13" i="8"/>
  <c r="AD19" i="8"/>
  <c r="R13" i="8"/>
  <c r="Q13" i="8" s="1"/>
  <c r="P13" i="8" s="1"/>
  <c r="O14" i="8"/>
  <c r="Z19" i="8"/>
  <c r="Z32" i="8" l="1"/>
  <c r="L41" i="8"/>
  <c r="L42" i="8"/>
  <c r="F14" i="8"/>
  <c r="AA21" i="8"/>
  <c r="AA33" i="8" s="1"/>
  <c r="AA32" i="8"/>
  <c r="AB21" i="8"/>
  <c r="AB33" i="8" s="1"/>
  <c r="AB32" i="8"/>
  <c r="H21" i="8"/>
  <c r="H32" i="8"/>
  <c r="N14" i="8"/>
  <c r="O30" i="8"/>
  <c r="O31" i="8"/>
  <c r="R14" i="8"/>
  <c r="S31" i="8"/>
  <c r="S30" i="8"/>
  <c r="K12" i="13"/>
  <c r="M34" i="8"/>
  <c r="Y21" i="8"/>
  <c r="Y33" i="8" s="1"/>
  <c r="Y32" i="8"/>
  <c r="K21" i="8"/>
  <c r="K33" i="8" s="1"/>
  <c r="K32" i="8"/>
  <c r="G21" i="8"/>
  <c r="G32" i="8"/>
  <c r="S19" i="8"/>
  <c r="AD32" i="8"/>
  <c r="AC21" i="8"/>
  <c r="AC33" i="8" s="1"/>
  <c r="AC32" i="8"/>
  <c r="W21" i="8"/>
  <c r="W33" i="8" s="1"/>
  <c r="W32" i="8"/>
  <c r="X21" i="8"/>
  <c r="X33" i="8" s="1"/>
  <c r="X32" i="8"/>
  <c r="AD21" i="8"/>
  <c r="O12" i="13"/>
  <c r="Z32" i="13"/>
  <c r="Z35" i="13" s="1"/>
  <c r="Z37" i="13" s="1"/>
  <c r="Y34" i="13" s="1"/>
  <c r="Y37" i="13" s="1"/>
  <c r="X34" i="13" s="1"/>
  <c r="AD12" i="13"/>
  <c r="Z21" i="8"/>
  <c r="O19" i="8"/>
  <c r="S32" i="8" l="1"/>
  <c r="F30" i="8"/>
  <c r="F31" i="8"/>
  <c r="F12" i="13"/>
  <c r="F32" i="13" s="1"/>
  <c r="F35" i="13" s="1"/>
  <c r="F19" i="8"/>
  <c r="R19" i="8"/>
  <c r="Q14" i="8"/>
  <c r="R31" i="8"/>
  <c r="R30" i="8"/>
  <c r="G25" i="8"/>
  <c r="G26" i="8" s="1"/>
  <c r="G33" i="8"/>
  <c r="M14" i="8"/>
  <c r="N30" i="8"/>
  <c r="N31" i="8"/>
  <c r="H25" i="8"/>
  <c r="H26" i="8" s="1"/>
  <c r="H33" i="8"/>
  <c r="N19" i="8"/>
  <c r="O32" i="8"/>
  <c r="S21" i="8"/>
  <c r="AD33" i="8"/>
  <c r="O21" i="8"/>
  <c r="Z33" i="8"/>
  <c r="L34" i="8"/>
  <c r="AD32" i="13"/>
  <c r="AD35" i="13" s="1"/>
  <c r="AD37" i="13" s="1"/>
  <c r="AC34" i="13" s="1"/>
  <c r="S12" i="13"/>
  <c r="O32" i="13"/>
  <c r="O35" i="13" s="1"/>
  <c r="N12" i="13"/>
  <c r="G44" i="17"/>
  <c r="G47" i="17"/>
  <c r="G135" i="17" s="1"/>
  <c r="G136" i="17" s="1"/>
  <c r="H44" i="17"/>
  <c r="H47" i="17"/>
  <c r="Q19" i="8" l="1"/>
  <c r="F21" i="8"/>
  <c r="F33" i="8" s="1"/>
  <c r="F32" i="8"/>
  <c r="R32" i="8"/>
  <c r="R21" i="8"/>
  <c r="S33" i="8"/>
  <c r="P14" i="8"/>
  <c r="Q31" i="8"/>
  <c r="Q30" i="8"/>
  <c r="E34" i="8"/>
  <c r="E8" i="8"/>
  <c r="N21" i="8"/>
  <c r="O33" i="8"/>
  <c r="L14" i="8"/>
  <c r="M30" i="8"/>
  <c r="M31" i="8"/>
  <c r="F25" i="8"/>
  <c r="F26" i="8" s="1"/>
  <c r="M19" i="8"/>
  <c r="N32" i="8"/>
  <c r="P19" i="8"/>
  <c r="Q32" i="8"/>
  <c r="H135" i="17"/>
  <c r="H136" i="17" s="1"/>
  <c r="M12" i="13"/>
  <c r="L12" i="13" s="1"/>
  <c r="N32" i="13"/>
  <c r="N35" i="13" s="1"/>
  <c r="R12" i="13"/>
  <c r="S32" i="13"/>
  <c r="S35" i="13" s="1"/>
  <c r="P32" i="8" l="1"/>
  <c r="E14" i="8"/>
  <c r="L30" i="8"/>
  <c r="L31" i="8"/>
  <c r="M21" i="8"/>
  <c r="N33" i="8"/>
  <c r="E31" i="8"/>
  <c r="E30" i="8"/>
  <c r="E19" i="8"/>
  <c r="E12" i="13"/>
  <c r="E32" i="13" s="1"/>
  <c r="E35" i="13" s="1"/>
  <c r="P31" i="8"/>
  <c r="P30" i="8"/>
  <c r="L19" i="8"/>
  <c r="M32" i="8"/>
  <c r="Q21" i="8"/>
  <c r="R33" i="8"/>
  <c r="Q12" i="13"/>
  <c r="L32" i="8" l="1"/>
  <c r="P21" i="8"/>
  <c r="P33" i="8" s="1"/>
  <c r="Q33" i="8"/>
  <c r="E21" i="8"/>
  <c r="E32" i="8"/>
  <c r="L21" i="8"/>
  <c r="L33" i="8" s="1"/>
  <c r="M33" i="8"/>
  <c r="P12" i="13"/>
  <c r="E25" i="8" l="1"/>
  <c r="E26" i="8" s="1"/>
  <c r="E33" i="8"/>
  <c r="G12" i="13"/>
  <c r="H12" i="13"/>
  <c r="V30" i="13"/>
  <c r="K30" i="13"/>
  <c r="G30" i="13"/>
  <c r="AA30" i="13"/>
  <c r="P30" i="13" s="1"/>
  <c r="X30" i="13"/>
  <c r="W30" i="13"/>
  <c r="H30" i="13"/>
  <c r="V19" i="13"/>
  <c r="V32" i="13" s="1"/>
  <c r="V35" i="13" s="1"/>
  <c r="K19" i="13"/>
  <c r="AB19" i="13"/>
  <c r="AB32" i="13" s="1"/>
  <c r="AB35" i="13" s="1"/>
  <c r="AA19" i="13"/>
  <c r="W19" i="13"/>
  <c r="AC19" i="13"/>
  <c r="S3" i="13"/>
  <c r="R3" i="13"/>
  <c r="Q3" i="13"/>
  <c r="P3" i="13"/>
  <c r="O3" i="13"/>
  <c r="N3" i="13"/>
  <c r="M3" i="13"/>
  <c r="L3" i="13"/>
  <c r="K3" i="13"/>
  <c r="G3" i="13"/>
  <c r="F3" i="13" s="1"/>
  <c r="E3" i="13" s="1"/>
  <c r="F51" i="12"/>
  <c r="G51" i="12"/>
  <c r="G35" i="12"/>
  <c r="G14" i="12"/>
  <c r="H35" i="12"/>
  <c r="H24" i="12"/>
  <c r="L51" i="12"/>
  <c r="P51" i="12"/>
  <c r="M24" i="12"/>
  <c r="Q35" i="12"/>
  <c r="Q24" i="12"/>
  <c r="N24" i="12"/>
  <c r="O35" i="12"/>
  <c r="O51" i="12"/>
  <c r="S51" i="12"/>
  <c r="E35" i="12"/>
  <c r="O24" i="12"/>
  <c r="S24" i="12"/>
  <c r="E51" i="12"/>
  <c r="E41" i="12"/>
  <c r="E24" i="12"/>
  <c r="E14" i="12"/>
  <c r="R51" i="12"/>
  <c r="M51" i="12"/>
  <c r="Q51" i="12"/>
  <c r="H51" i="12"/>
  <c r="K51" i="12"/>
  <c r="N51" i="12"/>
  <c r="S41" i="12"/>
  <c r="Q41" i="12"/>
  <c r="P41" i="12"/>
  <c r="O41" i="12"/>
  <c r="K41" i="12"/>
  <c r="H41" i="12"/>
  <c r="G41" i="12"/>
  <c r="L41" i="12"/>
  <c r="F41" i="12"/>
  <c r="S35" i="12"/>
  <c r="R35" i="12"/>
  <c r="R57" i="12" s="1"/>
  <c r="P35" i="12"/>
  <c r="N35" i="12"/>
  <c r="M35" i="12"/>
  <c r="K35" i="12"/>
  <c r="L35" i="12"/>
  <c r="F35" i="12"/>
  <c r="G24" i="12"/>
  <c r="K24" i="12"/>
  <c r="S53" i="12" l="1"/>
  <c r="K32" i="13"/>
  <c r="K35" i="13" s="1"/>
  <c r="E26" i="12"/>
  <c r="E57" i="12" s="1"/>
  <c r="N41" i="12"/>
  <c r="N53" i="12" s="1"/>
  <c r="N64" i="12"/>
  <c r="O26" i="12"/>
  <c r="O57" i="12" s="1"/>
  <c r="H26" i="12"/>
  <c r="H57" i="12" s="1"/>
  <c r="G26" i="12"/>
  <c r="G57" i="12" s="1"/>
  <c r="S37" i="13"/>
  <c r="P53" i="12"/>
  <c r="P57" i="12"/>
  <c r="R64" i="12"/>
  <c r="R41" i="12"/>
  <c r="R53" i="12" s="1"/>
  <c r="N26" i="12"/>
  <c r="N57" i="12" s="1"/>
  <c r="Q26" i="12"/>
  <c r="Q57" i="12" s="1"/>
  <c r="Q53" i="12"/>
  <c r="M26" i="12"/>
  <c r="M57" i="12" s="1"/>
  <c r="M30" i="13"/>
  <c r="X32" i="13"/>
  <c r="X35" i="13" s="1"/>
  <c r="X37" i="13" s="1"/>
  <c r="W34" i="13" s="1"/>
  <c r="M41" i="12"/>
  <c r="M53" i="12" s="1"/>
  <c r="M64" i="12"/>
  <c r="K26" i="12"/>
  <c r="K57" i="12" s="1"/>
  <c r="S26" i="12"/>
  <c r="S57" i="12" s="1"/>
  <c r="F53" i="12"/>
  <c r="F57" i="12"/>
  <c r="L53" i="12"/>
  <c r="L57" i="12"/>
  <c r="E53" i="12"/>
  <c r="H53" i="12"/>
  <c r="O37" i="13"/>
  <c r="K53" i="12"/>
  <c r="R19" i="13"/>
  <c r="AC32" i="13"/>
  <c r="AC35" i="13" s="1"/>
  <c r="AC37" i="13" s="1"/>
  <c r="AB34" i="13" s="1"/>
  <c r="AB37" i="13" s="1"/>
  <c r="AA34" i="13" s="1"/>
  <c r="G53" i="12"/>
  <c r="L19" i="13"/>
  <c r="W32" i="13"/>
  <c r="W35" i="13" s="1"/>
  <c r="H32" i="13"/>
  <c r="H35" i="13" s="1"/>
  <c r="H37" i="13" s="1"/>
  <c r="G34" i="13" s="1"/>
  <c r="O53" i="12"/>
  <c r="AA32" i="13"/>
  <c r="AA35" i="13" s="1"/>
  <c r="G32" i="13"/>
  <c r="G35" i="13" s="1"/>
  <c r="AA37" i="13" l="1"/>
  <c r="W37" i="13"/>
  <c r="V34" i="13" s="1"/>
  <c r="Q19" i="13"/>
  <c r="R32" i="13"/>
  <c r="R35" i="13" s="1"/>
  <c r="R37" i="13" s="1"/>
  <c r="L30" i="13"/>
  <c r="M32" i="13"/>
  <c r="M35" i="13" s="1"/>
  <c r="V37" i="13"/>
  <c r="K34" i="13"/>
  <c r="K37" i="13" s="1"/>
  <c r="L32" i="13"/>
  <c r="L35" i="13" s="1"/>
  <c r="N37" i="13"/>
  <c r="G37" i="13"/>
  <c r="F34" i="13" s="1"/>
  <c r="F37" i="13" s="1"/>
  <c r="E34" i="13" s="1"/>
  <c r="E37" i="13" s="1"/>
  <c r="L37" i="13" l="1"/>
  <c r="M37" i="13"/>
  <c r="P19" i="13"/>
  <c r="P32" i="13" s="1"/>
  <c r="P35" i="13" s="1"/>
  <c r="P37" i="13" s="1"/>
  <c r="Q32" i="13"/>
  <c r="Q35" i="13" s="1"/>
  <c r="Q37" i="13" s="1"/>
</calcChain>
</file>

<file path=xl/sharedStrings.xml><?xml version="1.0" encoding="utf-8"?>
<sst xmlns="http://schemas.openxmlformats.org/spreadsheetml/2006/main" count="321" uniqueCount="161">
  <si>
    <t>Q425</t>
  </si>
  <si>
    <t>Q324</t>
  </si>
  <si>
    <t>Q325</t>
  </si>
  <si>
    <t>Q225</t>
  </si>
  <si>
    <t>Q125</t>
  </si>
  <si>
    <t>Q424</t>
  </si>
  <si>
    <t>Q224</t>
  </si>
  <si>
    <t>Q124</t>
  </si>
  <si>
    <t>Income statement</t>
  </si>
  <si>
    <t>Operating income</t>
  </si>
  <si>
    <t>Other income</t>
  </si>
  <si>
    <t>Total income</t>
  </si>
  <si>
    <t>Material costs</t>
  </si>
  <si>
    <t>Salary and personnel costs</t>
  </si>
  <si>
    <t>Other operating costs</t>
  </si>
  <si>
    <t>Depreciation and impairment</t>
  </si>
  <si>
    <t>Total operating costs</t>
  </si>
  <si>
    <t>Financial income</t>
  </si>
  <si>
    <t>Exchange gains/losses</t>
  </si>
  <si>
    <t>Net financial items</t>
  </si>
  <si>
    <t>Tax cost</t>
  </si>
  <si>
    <t>(MNOK)</t>
  </si>
  <si>
    <t>Full year figures</t>
  </si>
  <si>
    <t>Quarterly figures</t>
  </si>
  <si>
    <t>Operating profit (EBIT)</t>
  </si>
  <si>
    <t>Profit before tax (EBT)</t>
  </si>
  <si>
    <t>Profit for the year (EAT)</t>
  </si>
  <si>
    <t>YTD quarterly figures</t>
  </si>
  <si>
    <t>Q126</t>
  </si>
  <si>
    <t>Assigned:</t>
  </si>
  <si>
    <t>To the shareholders of the parent company</t>
  </si>
  <si>
    <t>To non-controlling interests</t>
  </si>
  <si>
    <t>Balance sheet</t>
  </si>
  <si>
    <t>ASSETS</t>
  </si>
  <si>
    <t>Non-current assets</t>
  </si>
  <si>
    <t>Total non-current assets</t>
  </si>
  <si>
    <t>Total current assets</t>
  </si>
  <si>
    <t>Total assets</t>
  </si>
  <si>
    <t>Goodwill and other intangible assets</t>
  </si>
  <si>
    <t>Property, plant and equipment</t>
  </si>
  <si>
    <t>Right of use assets</t>
  </si>
  <si>
    <t>Deferred tax asset</t>
  </si>
  <si>
    <t>Other financial assets</t>
  </si>
  <si>
    <t>Current assets</t>
  </si>
  <si>
    <t>Trade receivables</t>
  </si>
  <si>
    <t>Contractual assets</t>
  </si>
  <si>
    <t>Interest-bearing receivables Ratos AB</t>
  </si>
  <si>
    <t>Other interest-bearing receivables</t>
  </si>
  <si>
    <t>Prepaid costs</t>
  </si>
  <si>
    <t>Other non-interest bearing receivables</t>
  </si>
  <si>
    <t>Cash and cash equivalents</t>
  </si>
  <si>
    <t>EQUITY AND LIABILITIES</t>
  </si>
  <si>
    <t>Equity</t>
  </si>
  <si>
    <t>Total equity</t>
  </si>
  <si>
    <t>Deferred tax</t>
  </si>
  <si>
    <t>Non-current liabilities</t>
  </si>
  <si>
    <t>Non-current leasing liabilities</t>
  </si>
  <si>
    <t>Other non-current liabilities</t>
  </si>
  <si>
    <t>Total non-current liabilitites</t>
  </si>
  <si>
    <t>Current liabilities</t>
  </si>
  <si>
    <t>Current leasing liabilities</t>
  </si>
  <si>
    <t>Total current liabilitites</t>
  </si>
  <si>
    <t>Total equity and liabilities</t>
  </si>
  <si>
    <t>Paid in capital</t>
  </si>
  <si>
    <t>Other equity</t>
  </si>
  <si>
    <t>Non-controlling ownership interests</t>
  </si>
  <si>
    <t>Accounts payable</t>
  </si>
  <si>
    <t>Contractual obligations</t>
  </si>
  <si>
    <t>Provisions</t>
  </si>
  <si>
    <t>Tax payable</t>
  </si>
  <si>
    <t>Other current interest-bearing liabilities</t>
  </si>
  <si>
    <t>Other current liabilities</t>
  </si>
  <si>
    <t>CASH FLOW FROM OPERATIONS</t>
  </si>
  <si>
    <t>Paid taxes</t>
  </si>
  <si>
    <t>Net cash flow from operations</t>
  </si>
  <si>
    <t>Change in working capital items</t>
  </si>
  <si>
    <t>CASH FLOW FROM INVESTMENTS</t>
  </si>
  <si>
    <t>Payment for purchase of property, plant and equipment</t>
  </si>
  <si>
    <t>Change in outstanding amount with Ratos AB</t>
  </si>
  <si>
    <t>Interest received and other financial income</t>
  </si>
  <si>
    <t>CASH FLOW FROM FINANCING</t>
  </si>
  <si>
    <t>Capital increases</t>
  </si>
  <si>
    <t>Purchase of synthetic shares</t>
  </si>
  <si>
    <t>Dividends paid to shareholders</t>
  </si>
  <si>
    <t>Dividends paid to non-controlling interests</t>
  </si>
  <si>
    <t>Purchase/sale of non-controlling interests</t>
  </si>
  <si>
    <t>Amortisation of financial lease liabilities</t>
  </si>
  <si>
    <t>Other payments related to financing</t>
  </si>
  <si>
    <t>Net cash flow from financing</t>
  </si>
  <si>
    <t>Net cash flow in period</t>
  </si>
  <si>
    <t>Cash and cash equivalents 1.1.</t>
  </si>
  <si>
    <t>Currency effect on cash and cash equivalents</t>
  </si>
  <si>
    <t>Purchase of financial assets</t>
  </si>
  <si>
    <t>CONTACT INFORMATION</t>
  </si>
  <si>
    <t>sh@sentiagruppen.com</t>
  </si>
  <si>
    <t xml:space="preserve"> + 47 952 45 167</t>
  </si>
  <si>
    <t>Sverre Hærem, EVP &amp; Chief Financial Officer</t>
  </si>
  <si>
    <t>ABOUT THIS FILE</t>
  </si>
  <si>
    <t xml:space="preserve">
</t>
  </si>
  <si>
    <t>Oslo Stock Exchange ticker: SNTIA</t>
  </si>
  <si>
    <t>Website: www.sentiagruppen.com</t>
  </si>
  <si>
    <t>Street adress: Olav Vs gate 1, 0161 Oslo</t>
  </si>
  <si>
    <t>Phone: +47 95 90 20 00</t>
  </si>
  <si>
    <t>SENTIA ASA</t>
  </si>
  <si>
    <t>Company reg. no: 999 256 864</t>
  </si>
  <si>
    <t>Order backlog end of period</t>
  </si>
  <si>
    <t>Order intake in period</t>
  </si>
  <si>
    <t>Order backlog</t>
  </si>
  <si>
    <t>Sickleave</t>
  </si>
  <si>
    <t>Number of employees, end of period</t>
  </si>
  <si>
    <t>LTI rate</t>
  </si>
  <si>
    <t xml:space="preserve"> -</t>
  </si>
  <si>
    <t>HSE - Health, Safety and Environment</t>
  </si>
  <si>
    <t>ANALYST TOOL</t>
  </si>
  <si>
    <t>Cash and cash equivalents end of period</t>
  </si>
  <si>
    <t>NET CASH FLOW IN PERIOD</t>
  </si>
  <si>
    <t>Segment figures</t>
  </si>
  <si>
    <t>Operating costs</t>
  </si>
  <si>
    <t>EBITDA</t>
  </si>
  <si>
    <t>EBIT</t>
  </si>
  <si>
    <t>EBT</t>
  </si>
  <si>
    <t>Net working capital</t>
  </si>
  <si>
    <t>Net financial position</t>
  </si>
  <si>
    <t>Cash flow from operations</t>
  </si>
  <si>
    <t>Order intake</t>
  </si>
  <si>
    <t>Number of employees (end of period)</t>
  </si>
  <si>
    <t>Full-time equivalents (FTE's)</t>
  </si>
  <si>
    <r>
      <rPr>
        <b/>
        <sz val="10"/>
        <color rgb="FF000000"/>
        <rFont val="Arial"/>
        <family val="2"/>
      </rPr>
      <t>Segment:</t>
    </r>
    <r>
      <rPr>
        <b/>
        <sz val="12"/>
        <color rgb="FF000000"/>
        <rFont val="Arial"/>
        <family val="2"/>
      </rPr>
      <t xml:space="preserve"> HENT</t>
    </r>
  </si>
  <si>
    <r>
      <rPr>
        <b/>
        <sz val="10"/>
        <color rgb="FF000000"/>
        <rFont val="Arial"/>
        <family val="2"/>
      </rPr>
      <t>Segment:</t>
    </r>
    <r>
      <rPr>
        <b/>
        <sz val="12"/>
        <color rgb="FF000000"/>
        <rFont val="Arial"/>
        <family val="2"/>
      </rPr>
      <t xml:space="preserve"> Sentia Sweden</t>
    </r>
  </si>
  <si>
    <t>Additional key figures</t>
  </si>
  <si>
    <r>
      <rPr>
        <b/>
        <sz val="10"/>
        <color rgb="FF000000"/>
        <rFont val="Arial"/>
        <family val="2"/>
      </rPr>
      <t>Segment:</t>
    </r>
    <r>
      <rPr>
        <b/>
        <sz val="12"/>
        <color rgb="FF000000"/>
        <rFont val="Arial"/>
        <family val="2"/>
      </rPr>
      <t xml:space="preserve"> Eliminations</t>
    </r>
  </si>
  <si>
    <t>SUM TOTAL</t>
  </si>
  <si>
    <r>
      <rPr>
        <b/>
        <sz val="10"/>
        <color rgb="FF000000"/>
        <rFont val="Arial"/>
        <family val="2"/>
      </rPr>
      <t>Segment:</t>
    </r>
    <r>
      <rPr>
        <b/>
        <sz val="12"/>
        <color rgb="FF000000"/>
        <rFont val="Arial"/>
        <family val="2"/>
      </rPr>
      <t xml:space="preserve"> Other (parent company)</t>
    </r>
  </si>
  <si>
    <t>Financial position</t>
  </si>
  <si>
    <t>Other adjustments</t>
  </si>
  <si>
    <t>Cash flow statement</t>
  </si>
  <si>
    <t>Other key figures</t>
  </si>
  <si>
    <t>Financial costs</t>
  </si>
  <si>
    <t>EBITDA margin %</t>
  </si>
  <si>
    <t>EBIT margin %</t>
  </si>
  <si>
    <t>EBT margin %</t>
  </si>
  <si>
    <t>EAT margin %</t>
  </si>
  <si>
    <t>Average number of shares in period</t>
  </si>
  <si>
    <t>Number of shares (end of period)</t>
  </si>
  <si>
    <t>Equity ratio</t>
  </si>
  <si>
    <t>Annual growth rate %</t>
  </si>
  <si>
    <t>Profit margins and growth</t>
  </si>
  <si>
    <t>Return on average capital employed (ROACE)</t>
  </si>
  <si>
    <t>Interest bearing receivables and cash equivalents</t>
  </si>
  <si>
    <t>Interest bearing liabilities</t>
  </si>
  <si>
    <t>Key figures</t>
  </si>
  <si>
    <t>Average dilluted number of shares in period</t>
  </si>
  <si>
    <t>Dividend per share (NOK)</t>
  </si>
  <si>
    <t>Dividend per share/EPS</t>
  </si>
  <si>
    <t>Earnings per share and dividend</t>
  </si>
  <si>
    <t>EPS (NOK)</t>
  </si>
  <si>
    <t>Dilluted EPS (NOK)</t>
  </si>
  <si>
    <t>ae@sentiagruppen.com</t>
  </si>
  <si>
    <t xml:space="preserve"> + 47 922 14 625</t>
  </si>
  <si>
    <t>Arnt Eriksen, Group Chief Accounting Officer</t>
  </si>
  <si>
    <t>Interest paid incl. Interest leasing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</si>
</sst>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+#,###,###,##0"/>
    <numFmt numFmtId="165" formatCode="#,##0.0"/>
    <numFmt numFmtId="166" formatCode="0.0\ %"/>
  </numFmts>
  <fonts count="22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ptos Narrow"/>
      <family val="2"/>
      <scheme val="minor"/>
    </font>
    <font>
      <sz val="12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i/>
      <sz val="10"/>
      <color rgb="FF000000"/>
      <name val="Arial"/>
      <family val="2"/>
    </font>
    <font>
      <u/>
      <sz val="11"/>
      <color theme="10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0"/>
      <color theme="10"/>
      <name val="Aptos Narrow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</font>
    <font>
      <b/>
      <sz val="10"/>
      <color rgb="FF698579"/>
      <name val="Arial"/>
      <family val="2"/>
    </font>
    <font>
      <sz val="9"/>
      <color theme="1"/>
      <name val="Arial"/>
      <family val="2"/>
    </font>
    <font>
      <b/>
      <sz val="16"/>
      <color rgb="FF698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FA397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rgb="FFD9D9D9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8FA397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2">
    <xf numFmtId="0" fontId="0" fillId="0" borderId="0" xfId="0"/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Fill="1"/>
    <xf numFmtId="0" fontId="6" fillId="0" borderId="0" xfId="0" applyFont="1"/>
    <xf numFmtId="3" fontId="5" fillId="0" borderId="0" xfId="0" applyNumberFormat="1" applyFont="1"/>
    <xf numFmtId="0" fontId="7" fillId="0" borderId="1" xfId="0" applyFont="1" applyBorder="1"/>
    <xf numFmtId="3" fontId="7" fillId="0" borderId="1" xfId="0" applyNumberFormat="1" applyFont="1" applyBorder="1"/>
    <xf numFmtId="3" fontId="8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10" fillId="0" borderId="0" xfId="0" applyFont="1"/>
    <xf numFmtId="4" fontId="5" fillId="0" borderId="0" xfId="0" applyNumberFormat="1" applyFont="1"/>
    <xf numFmtId="0" fontId="8" fillId="0" borderId="0" xfId="0" applyFont="1"/>
    <xf numFmtId="0" fontId="7" fillId="0" borderId="0" xfId="0" applyFont="1" applyBorder="1"/>
    <xf numFmtId="3" fontId="7" fillId="0" borderId="0" xfId="0" applyNumberFormat="1" applyFont="1" applyBorder="1"/>
    <xf numFmtId="3" fontId="1" fillId="0" borderId="0" xfId="0" applyNumberFormat="1" applyFont="1"/>
    <xf numFmtId="0" fontId="1" fillId="0" borderId="0" xfId="0" applyFont="1"/>
    <xf numFmtId="0" fontId="12" fillId="0" borderId="0" xfId="0" applyFont="1"/>
    <xf numFmtId="0" fontId="13" fillId="0" borderId="0" xfId="1" applyFont="1"/>
    <xf numFmtId="0" fontId="12" fillId="0" borderId="0" xfId="0" applyFont="1" applyAlignment="1">
      <alignment wrapText="1"/>
    </xf>
    <xf numFmtId="0" fontId="12" fillId="0" borderId="0" xfId="0" applyFont="1" applyAlignment="1"/>
    <xf numFmtId="165" fontId="5" fillId="0" borderId="0" xfId="0" applyNumberFormat="1" applyFont="1"/>
    <xf numFmtId="166" fontId="5" fillId="0" borderId="0" xfId="0" applyNumberFormat="1" applyFont="1"/>
    <xf numFmtId="165" fontId="1" fillId="0" borderId="0" xfId="0" applyNumberFormat="1" applyFont="1"/>
    <xf numFmtId="166" fontId="5" fillId="0" borderId="0" xfId="0" applyNumberFormat="1" applyFont="1" applyFill="1"/>
    <xf numFmtId="165" fontId="5" fillId="0" borderId="0" xfId="0" applyNumberFormat="1" applyFont="1" applyFill="1"/>
    <xf numFmtId="165" fontId="5" fillId="0" borderId="0" xfId="0" applyNumberFormat="1" applyFont="1" applyAlignment="1">
      <alignment horizontal="right"/>
    </xf>
    <xf numFmtId="3" fontId="5" fillId="0" borderId="0" xfId="0" applyNumberFormat="1" applyFont="1" applyFill="1"/>
    <xf numFmtId="0" fontId="7" fillId="0" borderId="3" xfId="0" applyFont="1" applyBorder="1"/>
    <xf numFmtId="3" fontId="7" fillId="0" borderId="3" xfId="0" applyNumberFormat="1" applyFont="1" applyBorder="1"/>
    <xf numFmtId="0" fontId="0" fillId="0" borderId="4" xfId="0" applyBorder="1"/>
    <xf numFmtId="0" fontId="14" fillId="0" borderId="0" xfId="0" applyFont="1" applyFill="1"/>
    <xf numFmtId="3" fontId="15" fillId="0" borderId="1" xfId="0" applyNumberFormat="1" applyFont="1" applyBorder="1"/>
    <xf numFmtId="0" fontId="16" fillId="0" borderId="0" xfId="0" applyFont="1"/>
    <xf numFmtId="3" fontId="5" fillId="0" borderId="5" xfId="0" applyNumberFormat="1" applyFont="1" applyFill="1" applyBorder="1"/>
    <xf numFmtId="0" fontId="17" fillId="0" borderId="5" xfId="0" applyFont="1" applyBorder="1"/>
    <xf numFmtId="0" fontId="6" fillId="0" borderId="1" xfId="0" applyFont="1" applyBorder="1"/>
    <xf numFmtId="3" fontId="6" fillId="0" borderId="1" xfId="0" applyNumberFormat="1" applyFont="1" applyBorder="1"/>
    <xf numFmtId="0" fontId="6" fillId="0" borderId="0" xfId="0" applyFont="1" applyBorder="1"/>
    <xf numFmtId="9" fontId="5" fillId="0" borderId="0" xfId="0" applyNumberFormat="1" applyFont="1"/>
    <xf numFmtId="3" fontId="1" fillId="0" borderId="1" xfId="0" applyNumberFormat="1" applyFont="1" applyBorder="1"/>
    <xf numFmtId="3" fontId="18" fillId="0" borderId="0" xfId="0" applyNumberFormat="1" applyFont="1"/>
    <xf numFmtId="166" fontId="1" fillId="0" borderId="0" xfId="0" applyNumberFormat="1" applyFont="1"/>
    <xf numFmtId="165" fontId="7" fillId="0" borderId="1" xfId="0" applyNumberFormat="1" applyFont="1" applyBorder="1"/>
    <xf numFmtId="4" fontId="7" fillId="0" borderId="1" xfId="0" applyNumberFormat="1" applyFont="1" applyBorder="1"/>
    <xf numFmtId="3" fontId="1" fillId="0" borderId="0" xfId="0" applyNumberFormat="1" applyFont="1" applyFill="1"/>
    <xf numFmtId="3" fontId="15" fillId="0" borderId="1" xfId="0" applyNumberFormat="1" applyFont="1" applyFill="1" applyBorder="1"/>
    <xf numFmtId="3" fontId="7" fillId="0" borderId="1" xfId="0" applyNumberFormat="1" applyFont="1" applyFill="1" applyBorder="1"/>
    <xf numFmtId="3" fontId="15" fillId="0" borderId="3" xfId="0" applyNumberFormat="1" applyFont="1" applyBorder="1"/>
    <xf numFmtId="4" fontId="1" fillId="0" borderId="0" xfId="0" applyNumberFormat="1" applyFont="1"/>
    <xf numFmtId="0" fontId="19" fillId="0" borderId="0" xfId="0" applyFont="1" applyAlignment="1">
      <alignment vertical="center"/>
    </xf>
    <xf numFmtId="164" fontId="20" fillId="0" borderId="0" xfId="0" applyNumberFormat="1" applyFont="1"/>
    <xf numFmtId="0" fontId="21" fillId="0" borderId="4" xfId="0" applyFont="1" applyBorder="1" applyAlignment="1">
      <alignment vertical="center"/>
    </xf>
    <xf numFmtId="0" fontId="9" fillId="2" borderId="2" xfId="0" applyFont="1" applyFill="1" applyBorder="1" applyAlignment="1">
      <alignment horizontal="center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8FA397"/>
      <color rgb="FF6A857A"/>
      <color rgb="FFACE2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45719</xdr:colOff>
      <xdr:row>0</xdr:row>
      <xdr:rowOff>137160</xdr:rowOff>
    </xdr:from>
    <xdr:to>
      <xdr:col>13</xdr:col>
      <xdr:colOff>243840</xdr:colOff>
      <xdr:row>38</xdr:row>
      <xdr:rowOff>167640</xdr:rowOff>
    </xdr:to>
    <xdr:grpSp>
      <xdr:nvGrpSpPr>
        <xdr:cNvPr id="5" name="Gruppe 4">
          <a:extLst>
            <a:ext uri="{FF2B5EF4-FFF2-40B4-BE49-F238E27FC236}">
              <a16:creationId xmlns:a16="http://schemas.microsoft.com/office/drawing/2014/main" id="{3E77FCD9-CE9B-1B8B-02BB-59F46659ADD9}"/>
            </a:ext>
          </a:extLst>
        </xdr:cNvPr>
        <xdr:cNvGrpSpPr/>
      </xdr:nvGrpSpPr>
      <xdr:grpSpPr>
        <a:xfrm>
          <a:off x="5608319" y="137160"/>
          <a:ext cx="5769188" cy="7193280"/>
          <a:chOff x="8823959" y="1607820"/>
          <a:chExt cx="5601248" cy="6691105"/>
        </a:xfrm>
      </xdr:grpSpPr>
      <xdr:pic>
        <xdr:nvPicPr>
          <xdr:cNvPr id="3" name="Bilde 2">
            <a:extLst>
              <a:ext uri="{FF2B5EF4-FFF2-40B4-BE49-F238E27FC236}">
                <a16:creationId xmlns:a16="http://schemas.microsoft.com/office/drawing/2014/main" id="{34162352-6EF3-F702-FF74-76250731BFC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9507720" y="1607820"/>
            <a:ext cx="4917487" cy="6691105"/>
          </a:xfrm>
          <a:prstGeom prst="rect">
            <a:avLst/>
          </a:prstGeom>
        </xdr:spPr>
      </xdr:pic>
      <xdr:sp macro="" textlink="">
        <xdr:nvSpPr>
          <xdr:cNvPr id="4" name="Rektangel 3">
            <a:extLst>
              <a:ext uri="{FF2B5EF4-FFF2-40B4-BE49-F238E27FC236}">
                <a16:creationId xmlns:a16="http://schemas.microsoft.com/office/drawing/2014/main" id="{9A40F2EE-5E44-B770-7892-92A80CC46B62}"/>
              </a:ext>
            </a:extLst>
          </xdr:cNvPr>
          <xdr:cNvSpPr/>
        </xdr:nvSpPr>
        <xdr:spPr>
          <a:xfrm>
            <a:off x="8823959" y="2468879"/>
            <a:ext cx="2026920" cy="1310640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nb-NO" sz="1100" kern="1200"/>
          </a:p>
        </xdr:txBody>
      </xdr:sp>
    </xdr:grpSp>
    <xdr:clientData/>
  </xdr:twoCellAnchor>
  <xdr:twoCellAnchor editAs="oneCell">
    <xdr:from>
      <xdr:col>1</xdr:col>
      <xdr:colOff>38100</xdr:colOff>
      <xdr:row>1</xdr:row>
      <xdr:rowOff>68580</xdr:rowOff>
    </xdr:from>
    <xdr:to>
      <xdr:col>3</xdr:col>
      <xdr:colOff>1021306</xdr:colOff>
      <xdr:row>4</xdr:row>
      <xdr:rowOff>45720</xdr:rowOff>
    </xdr:to>
    <xdr:pic>
      <xdr:nvPicPr>
        <xdr:cNvPr id="7" name="Bildobjekt 1" descr="Image">
          <a:extLst>
            <a:ext uri="{FF2B5EF4-FFF2-40B4-BE49-F238E27FC236}">
              <a16:creationId xmlns:a16="http://schemas.microsoft.com/office/drawing/2014/main" id="{44A8FCF1-6189-CA00-58BB-9439F9D6D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34340"/>
          <a:ext cx="2564780" cy="5257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281940</xdr:colOff>
      <xdr:row>5</xdr:row>
      <xdr:rowOff>83820</xdr:rowOff>
    </xdr:from>
    <xdr:to>
      <xdr:col>5</xdr:col>
      <xdr:colOff>855133</xdr:colOff>
      <xdr:row>9</xdr:row>
      <xdr:rowOff>60960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FF727E4-E039-421E-D82F-195BB94AEB65}"/>
            </a:ext>
          </a:extLst>
        </xdr:cNvPr>
        <xdr:cNvSpPr txBox="1"/>
      </xdr:nvSpPr>
      <xdr:spPr>
        <a:xfrm>
          <a:off x="281940" y="1015153"/>
          <a:ext cx="5246793" cy="72220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Sentia is a leading Nordic construction group with a solid project delivery and a proven ability to deliver profitable growth over time. The group has a strong market position in Norway and Sweden, and is the sixth largest player in the construction industry in both countries combined.</a:t>
          </a:r>
        </a:p>
      </xdr:txBody>
    </xdr:sp>
    <xdr:clientData/>
  </xdr:twoCellAnchor>
  <xdr:twoCellAnchor>
    <xdr:from>
      <xdr:col>0</xdr:col>
      <xdr:colOff>274320</xdr:colOff>
      <xdr:row>13</xdr:row>
      <xdr:rowOff>7620</xdr:rowOff>
    </xdr:from>
    <xdr:to>
      <xdr:col>6</xdr:col>
      <xdr:colOff>93133</xdr:colOff>
      <xdr:row>20</xdr:row>
      <xdr:rowOff>118533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7E17E622-D307-45FD-A29B-6FD58D4BAA4A}"/>
            </a:ext>
          </a:extLst>
        </xdr:cNvPr>
        <xdr:cNvSpPr txBox="1"/>
      </xdr:nvSpPr>
      <xdr:spPr>
        <a:xfrm>
          <a:off x="274320" y="2513753"/>
          <a:ext cx="5381413" cy="14147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This file is an </a:t>
          </a:r>
          <a:r>
            <a:rPr lang="nb-NO" sz="1000" u="sng" kern="1200">
              <a:latin typeface="Arial" panose="020B0604020202020204" pitchFamily="34" charset="0"/>
              <a:cs typeface="Arial" panose="020B0604020202020204" pitchFamily="34" charset="0"/>
            </a:rPr>
            <a:t>informal help/tool </a:t>
          </a:r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for those who want figures for the Sentia Group available for their own analyses or other use. </a:t>
          </a:r>
        </a:p>
        <a:p>
          <a:endParaRPr lang="nb-NO" sz="1000" kern="12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The file present key accounting figures in</a:t>
          </a:r>
          <a:r>
            <a:rPr lang="nb-NO" sz="1000" kern="1200" baseline="0">
              <a:latin typeface="Arial" panose="020B0604020202020204" pitchFamily="34" charset="0"/>
              <a:cs typeface="Arial" panose="020B0604020202020204" pitchFamily="34" charset="0"/>
            </a:rPr>
            <a:t> Excel </a:t>
          </a:r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for historical periods as reported to the capital markets. The file may contain errors or inaccuracies, including rounding adjustments. The figures in</a:t>
          </a:r>
          <a:r>
            <a:rPr lang="nb-NO" sz="1000" kern="1200" baseline="0">
              <a:latin typeface="Arial" panose="020B0604020202020204" pitchFamily="34" charset="0"/>
              <a:cs typeface="Arial" panose="020B0604020202020204" pitchFamily="34" charset="0"/>
            </a:rPr>
            <a:t> this file </a:t>
          </a:r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are </a:t>
          </a:r>
          <a:r>
            <a:rPr lang="nb-NO" sz="1000" u="sng" kern="1200">
              <a:latin typeface="Arial" panose="020B0604020202020204" pitchFamily="34" charset="0"/>
              <a:cs typeface="Arial" panose="020B0604020202020204" pitchFamily="34" charset="0"/>
            </a:rPr>
            <a:t>not audited and the figures are not a substitute for the mandatory reporting </a:t>
          </a:r>
          <a:r>
            <a:rPr lang="nb-NO" sz="1000" kern="1200">
              <a:latin typeface="Arial" panose="020B0604020202020204" pitchFamily="34" charset="0"/>
              <a:cs typeface="Arial" panose="020B0604020202020204" pitchFamily="34" charset="0"/>
            </a:rPr>
            <a:t>that has been made, nore must they be used as a substitute for the mandatory reporting.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45720</xdr:rowOff>
    </xdr:from>
    <xdr:to>
      <xdr:col>1</xdr:col>
      <xdr:colOff>922021</xdr:colOff>
      <xdr:row>2</xdr:row>
      <xdr:rowOff>3042</xdr:rowOff>
    </xdr:to>
    <xdr:pic>
      <xdr:nvPicPr>
        <xdr:cNvPr id="3" name="Bildobjekt 2" descr="En bild som visar Teckensnitt, skärmbild, Grafik, svart&#10;&#10;Automatiskt genererad beskrivning">
          <a:extLst>
            <a:ext uri="{FF2B5EF4-FFF2-40B4-BE49-F238E27FC236}">
              <a16:creationId xmlns:a16="http://schemas.microsoft.com/office/drawing/2014/main" id="{4266EB9E-9475-A85D-87BB-0D42433D7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1" y="45720"/>
          <a:ext cx="944880" cy="26926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45720</xdr:rowOff>
    </xdr:from>
    <xdr:to>
      <xdr:col>1</xdr:col>
      <xdr:colOff>931546</xdr:colOff>
      <xdr:row>2</xdr:row>
      <xdr:rowOff>2249</xdr:rowOff>
    </xdr:to>
    <xdr:pic>
      <xdr:nvPicPr>
        <xdr:cNvPr id="2" name="Bildobjekt 2" descr="En bild som visar Teckensnitt, skärmbild, Grafik, svart&#10;&#10;Automatiskt genererad beskrivning">
          <a:extLst>
            <a:ext uri="{FF2B5EF4-FFF2-40B4-BE49-F238E27FC236}">
              <a16:creationId xmlns:a16="http://schemas.microsoft.com/office/drawing/2014/main" id="{A5AAE67F-842A-4B99-8F84-0F52E5711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1" y="45720"/>
          <a:ext cx="944880" cy="26926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45720</xdr:rowOff>
    </xdr:from>
    <xdr:to>
      <xdr:col>1</xdr:col>
      <xdr:colOff>931546</xdr:colOff>
      <xdr:row>1</xdr:row>
      <xdr:rowOff>89561</xdr:rowOff>
    </xdr:to>
    <xdr:pic>
      <xdr:nvPicPr>
        <xdr:cNvPr id="2" name="Bildobjekt 2" descr="En bild som visar Teckensnitt, skärmbild, Grafik, svart&#10;&#10;Automatiskt genererad beskrivning">
          <a:extLst>
            <a:ext uri="{FF2B5EF4-FFF2-40B4-BE49-F238E27FC236}">
              <a16:creationId xmlns:a16="http://schemas.microsoft.com/office/drawing/2014/main" id="{CE73D363-17D8-4F77-84E8-8D8D600BF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1" y="45720"/>
          <a:ext cx="944880" cy="26926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45720</xdr:rowOff>
    </xdr:from>
    <xdr:to>
      <xdr:col>1</xdr:col>
      <xdr:colOff>931546</xdr:colOff>
      <xdr:row>2</xdr:row>
      <xdr:rowOff>1719</xdr:rowOff>
    </xdr:to>
    <xdr:pic>
      <xdr:nvPicPr>
        <xdr:cNvPr id="2" name="Bildobjekt 2" descr="En bild som visar Teckensnitt, skärmbild, Grafik, svart&#10;&#10;Automatiskt genererad beskrivning">
          <a:extLst>
            <a:ext uri="{FF2B5EF4-FFF2-40B4-BE49-F238E27FC236}">
              <a16:creationId xmlns:a16="http://schemas.microsoft.com/office/drawing/2014/main" id="{611B735A-61B7-4A4F-91C8-74266E1A1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1" y="45720"/>
          <a:ext cx="944880" cy="26926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91441</xdr:colOff>
      <xdr:row>0</xdr:row>
      <xdr:rowOff>45720</xdr:rowOff>
    </xdr:from>
    <xdr:to>
      <xdr:col>1</xdr:col>
      <xdr:colOff>925196</xdr:colOff>
      <xdr:row>1</xdr:row>
      <xdr:rowOff>83211</xdr:rowOff>
    </xdr:to>
    <xdr:pic>
      <xdr:nvPicPr>
        <xdr:cNvPr id="2" name="Bildobjekt 2" descr="En bild som visar Teckensnitt, skärmbild, Grafik, svart&#10;&#10;Automatiskt genererad beskrivning">
          <a:extLst>
            <a:ext uri="{FF2B5EF4-FFF2-40B4-BE49-F238E27FC236}">
              <a16:creationId xmlns:a16="http://schemas.microsoft.com/office/drawing/2014/main" id="{58FB1C09-8A81-411A-AF53-008E63B99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1441" y="45720"/>
          <a:ext cx="944880" cy="2692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e@sentiagruppen.com" TargetMode="External"/><Relationship Id="rId1" Type="http://schemas.openxmlformats.org/officeDocument/2006/relationships/hyperlink" Target="mailto:sh@sentiagruppen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7C01B-86D8-416F-9DA2-B421731777FC}">
  <sheetPr>
    <pageSetUpPr fitToPage="1"/>
  </sheetPr>
  <dimension ref="B8:G35"/>
  <sheetViews>
    <sheetView showGridLines="0" tabSelected="1" zoomScale="90" zoomScaleNormal="90" workbookViewId="0">
      <selection activeCell="D39" sqref="D39"/>
    </sheetView>
  </sheetViews>
  <sheetFormatPr baseColWidth="10" defaultRowHeight="14.4" x14ac:dyDescent="0.3"/>
  <cols>
    <col min="1" max="1" width="5" customWidth="1"/>
    <col min="4" max="4" width="28.21875" customWidth="1"/>
    <col min="6" max="6" width="13" bestFit="1" customWidth="1"/>
  </cols>
  <sheetData>
    <row r="8" spans="2:7" ht="14.7" customHeight="1" x14ac:dyDescent="0.3">
      <c r="B8" s="27" t="s">
        <v>98</v>
      </c>
    </row>
    <row r="9" spans="2:7" x14ac:dyDescent="0.3">
      <c r="B9" s="28"/>
    </row>
    <row r="11" spans="2:7" ht="21" x14ac:dyDescent="0.3">
      <c r="B11" s="60" t="s">
        <v>113</v>
      </c>
      <c r="C11" s="38"/>
      <c r="D11" s="38"/>
      <c r="E11" s="38"/>
      <c r="F11" s="38"/>
      <c r="G11" s="38"/>
    </row>
    <row r="13" spans="2:7" x14ac:dyDescent="0.3">
      <c r="B13" s="58" t="s">
        <v>97</v>
      </c>
    </row>
    <row r="14" spans="2:7" x14ac:dyDescent="0.3">
      <c r="B14" s="25"/>
    </row>
    <row r="15" spans="2:7" x14ac:dyDescent="0.3">
      <c r="B15" s="25"/>
    </row>
    <row r="16" spans="2:7" x14ac:dyDescent="0.3">
      <c r="B16" s="25"/>
    </row>
    <row r="17" spans="2:7" x14ac:dyDescent="0.3">
      <c r="B17" s="25"/>
    </row>
    <row r="18" spans="2:7" x14ac:dyDescent="0.3">
      <c r="B18" s="25"/>
    </row>
    <row r="19" spans="2:7" x14ac:dyDescent="0.3">
      <c r="B19" s="25"/>
    </row>
    <row r="20" spans="2:7" x14ac:dyDescent="0.3">
      <c r="B20" s="25"/>
    </row>
    <row r="22" spans="2:7" x14ac:dyDescent="0.3">
      <c r="B22" s="58" t="s">
        <v>93</v>
      </c>
    </row>
    <row r="23" spans="2:7" x14ac:dyDescent="0.3">
      <c r="B23" s="41" t="s">
        <v>96</v>
      </c>
      <c r="C23" s="25"/>
      <c r="G23" s="25"/>
    </row>
    <row r="24" spans="2:7" x14ac:dyDescent="0.3">
      <c r="B24" s="26" t="s">
        <v>94</v>
      </c>
      <c r="C24" s="25"/>
      <c r="D24" s="59" t="s">
        <v>95</v>
      </c>
      <c r="E24" s="25"/>
      <c r="F24" s="25"/>
      <c r="G24" s="25"/>
    </row>
    <row r="25" spans="2:7" x14ac:dyDescent="0.3">
      <c r="B25" s="25"/>
      <c r="C25" s="25"/>
      <c r="D25" s="25"/>
      <c r="E25" s="25"/>
      <c r="F25" s="25"/>
      <c r="G25" s="25"/>
    </row>
    <row r="26" spans="2:7" x14ac:dyDescent="0.3">
      <c r="B26" s="41" t="s">
        <v>159</v>
      </c>
      <c r="C26" s="25"/>
      <c r="D26" s="25"/>
      <c r="E26" s="25"/>
      <c r="F26" s="25"/>
      <c r="G26" s="25"/>
    </row>
    <row r="27" spans="2:7" x14ac:dyDescent="0.3">
      <c r="B27" s="26" t="s">
        <v>157</v>
      </c>
      <c r="C27" s="25"/>
      <c r="D27" s="59" t="s">
        <v>158</v>
      </c>
      <c r="E27" s="25"/>
      <c r="F27" s="25"/>
      <c r="G27" s="25"/>
    </row>
    <row r="28" spans="2:7" x14ac:dyDescent="0.3">
      <c r="B28" s="25"/>
      <c r="C28" s="25"/>
      <c r="D28" s="25"/>
      <c r="E28" s="25"/>
      <c r="F28" s="25"/>
      <c r="G28" s="25"/>
    </row>
    <row r="29" spans="2:7" x14ac:dyDescent="0.3">
      <c r="B29" s="25"/>
      <c r="C29" s="25"/>
      <c r="D29" s="25"/>
      <c r="E29" s="25"/>
      <c r="F29" s="25"/>
      <c r="G29" s="25"/>
    </row>
    <row r="30" spans="2:7" x14ac:dyDescent="0.3">
      <c r="B30" s="58" t="s">
        <v>103</v>
      </c>
      <c r="C30" s="25"/>
      <c r="D30" s="25"/>
      <c r="E30" s="25"/>
      <c r="F30" s="25"/>
      <c r="G30" s="25"/>
    </row>
    <row r="31" spans="2:7" x14ac:dyDescent="0.3">
      <c r="B31" s="3" t="s">
        <v>99</v>
      </c>
      <c r="C31" s="25"/>
      <c r="D31" s="25"/>
      <c r="E31" s="25"/>
      <c r="F31" s="25"/>
      <c r="G31" s="25"/>
    </row>
    <row r="32" spans="2:7" x14ac:dyDescent="0.3">
      <c r="B32" s="3" t="s">
        <v>100</v>
      </c>
      <c r="C32" s="25"/>
      <c r="D32" s="25"/>
      <c r="E32" s="25"/>
      <c r="F32" s="25"/>
      <c r="G32" s="25"/>
    </row>
    <row r="33" spans="2:2" x14ac:dyDescent="0.3">
      <c r="B33" s="3" t="s">
        <v>101</v>
      </c>
    </row>
    <row r="34" spans="2:2" x14ac:dyDescent="0.3">
      <c r="B34" s="3" t="s">
        <v>102</v>
      </c>
    </row>
    <row r="35" spans="2:2" x14ac:dyDescent="0.3">
      <c r="B35" s="3" t="s">
        <v>104</v>
      </c>
    </row>
  </sheetData>
  <sheetProtection selectLockedCells="1"/>
  <hyperlinks>
    <hyperlink ref="B24" r:id="rId1" xr:uid="{55EA1B55-F333-4E52-8339-166E6B69307B}"/>
    <hyperlink ref="B27" r:id="rId2" xr:uid="{704C9F27-D58B-4EFE-89F4-87F546F51FA9}"/>
  </hyperlinks>
  <pageMargins left="0.70866141732283472" right="0.70866141732283472" top="0.74803149606299213" bottom="0.74803149606299213" header="0.31496062992125984" footer="0.31496062992125984"/>
  <pageSetup paperSize="9" scale="7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60BA2-FAFC-4DFA-80AB-BED557E82515}">
  <sheetPr>
    <pageSetUpPr fitToPage="1"/>
  </sheetPr>
  <dimension ref="B1:AE49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K37" sqref="K37"/>
    </sheetView>
  </sheetViews>
  <sheetFormatPr baseColWidth="10" defaultColWidth="11.5546875" defaultRowHeight="13.2" outlineLevelRow="1" x14ac:dyDescent="0.25"/>
  <cols>
    <col min="1" max="1" width="1.5546875" style="3" customWidth="1"/>
    <col min="2" max="2" width="37.33203125" style="3" customWidth="1"/>
    <col min="3" max="3" width="4.6640625" style="3" customWidth="1"/>
    <col min="4" max="4" width="7.6640625" style="3" customWidth="1"/>
    <col min="5" max="8" width="11.6640625" style="3" customWidth="1"/>
    <col min="9" max="10" width="4.6640625" style="3" customWidth="1"/>
    <col min="11" max="19" width="11.6640625" style="3" customWidth="1"/>
    <col min="20" max="21" width="4.6640625" style="3" customWidth="1"/>
    <col min="22" max="30" width="11.6640625" style="3" customWidth="1"/>
    <col min="31" max="31" width="2" style="3" customWidth="1"/>
    <col min="32" max="16384" width="11.5546875" style="3"/>
  </cols>
  <sheetData>
    <row r="1" spans="2:31" ht="18" customHeight="1" x14ac:dyDescent="0.25">
      <c r="B1" s="14"/>
      <c r="C1" s="61" t="s">
        <v>22</v>
      </c>
      <c r="D1" s="61"/>
      <c r="E1" s="61"/>
      <c r="F1" s="61"/>
      <c r="G1" s="61"/>
      <c r="H1" s="61"/>
      <c r="I1" s="15"/>
      <c r="J1" s="61" t="s">
        <v>27</v>
      </c>
      <c r="K1" s="61"/>
      <c r="L1" s="61"/>
      <c r="M1" s="61"/>
      <c r="N1" s="61"/>
      <c r="O1" s="61"/>
      <c r="P1" s="61"/>
      <c r="Q1" s="61"/>
      <c r="R1" s="61"/>
      <c r="S1" s="61"/>
      <c r="T1" s="15"/>
      <c r="U1" s="61" t="s">
        <v>23</v>
      </c>
      <c r="V1" s="61"/>
      <c r="W1" s="61"/>
      <c r="X1" s="61"/>
      <c r="Y1" s="61"/>
      <c r="Z1" s="61"/>
      <c r="AA1" s="61"/>
      <c r="AB1" s="61"/>
      <c r="AC1" s="61"/>
      <c r="AD1" s="61"/>
      <c r="AE1" s="15"/>
    </row>
    <row r="2" spans="2:31" ht="7.3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2:31" s="4" customFormat="1" ht="18" customHeight="1" x14ac:dyDescent="0.3">
      <c r="B3" s="1" t="s">
        <v>8</v>
      </c>
      <c r="C3" s="2"/>
      <c r="D3" s="2"/>
      <c r="E3" s="16">
        <f t="shared" ref="E3:F3" si="0">+F3+1</f>
        <v>2025</v>
      </c>
      <c r="F3" s="16">
        <f t="shared" si="0"/>
        <v>2024</v>
      </c>
      <c r="G3" s="16">
        <f>+H3+1</f>
        <v>2023</v>
      </c>
      <c r="H3" s="16">
        <v>2022</v>
      </c>
      <c r="I3" s="16"/>
      <c r="J3" s="16"/>
      <c r="K3" s="17" t="str">
        <f>+V3</f>
        <v>Q126</v>
      </c>
      <c r="L3" s="17" t="str">
        <f t="shared" ref="L3:R3" si="1">+W3</f>
        <v>Q425</v>
      </c>
      <c r="M3" s="17" t="str">
        <f t="shared" si="1"/>
        <v>Q325</v>
      </c>
      <c r="N3" s="17" t="str">
        <f t="shared" si="1"/>
        <v>Q225</v>
      </c>
      <c r="O3" s="17" t="str">
        <f t="shared" si="1"/>
        <v>Q125</v>
      </c>
      <c r="P3" s="17" t="str">
        <f t="shared" si="1"/>
        <v>Q424</v>
      </c>
      <c r="Q3" s="17" t="str">
        <f t="shared" si="1"/>
        <v>Q324</v>
      </c>
      <c r="R3" s="17" t="str">
        <f t="shared" si="1"/>
        <v>Q224</v>
      </c>
      <c r="S3" s="17" t="str">
        <f>+AD3</f>
        <v>Q124</v>
      </c>
      <c r="T3" s="16"/>
      <c r="U3" s="16"/>
      <c r="V3" s="17" t="s">
        <v>28</v>
      </c>
      <c r="W3" s="17" t="s">
        <v>0</v>
      </c>
      <c r="X3" s="17" t="s">
        <v>2</v>
      </c>
      <c r="Y3" s="17" t="s">
        <v>3</v>
      </c>
      <c r="Z3" s="17" t="s">
        <v>4</v>
      </c>
      <c r="AA3" s="17" t="s">
        <v>5</v>
      </c>
      <c r="AB3" s="17" t="s">
        <v>1</v>
      </c>
      <c r="AC3" s="17" t="s">
        <v>6</v>
      </c>
      <c r="AD3" s="17" t="s">
        <v>7</v>
      </c>
      <c r="AE3" s="2"/>
    </row>
    <row r="4" spans="2:31" x14ac:dyDescent="0.25">
      <c r="B4" s="39" t="s">
        <v>21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1" x14ac:dyDescent="0.25">
      <c r="B5" s="6"/>
      <c r="AD5" s="7"/>
    </row>
    <row r="6" spans="2:31" x14ac:dyDescent="0.25">
      <c r="B6" s="6" t="s">
        <v>9</v>
      </c>
      <c r="E6" s="23">
        <v>11772</v>
      </c>
      <c r="F6" s="23">
        <v>10531</v>
      </c>
      <c r="G6" s="23">
        <v>11879</v>
      </c>
      <c r="H6" s="23">
        <v>10399</v>
      </c>
      <c r="I6" s="24"/>
      <c r="J6" s="24"/>
      <c r="K6" s="23">
        <v>3195</v>
      </c>
      <c r="L6" s="23">
        <v>11772</v>
      </c>
      <c r="M6" s="23">
        <v>8615</v>
      </c>
      <c r="N6" s="23">
        <v>5765</v>
      </c>
      <c r="O6" s="23">
        <v>2836</v>
      </c>
      <c r="P6" s="23">
        <v>10531</v>
      </c>
      <c r="Q6" s="23">
        <v>7934</v>
      </c>
      <c r="R6" s="23">
        <v>5395</v>
      </c>
      <c r="S6" s="23">
        <v>2694</v>
      </c>
      <c r="T6" s="24"/>
      <c r="U6" s="24"/>
      <c r="V6" s="23">
        <v>3195</v>
      </c>
      <c r="W6" s="23">
        <v>3157</v>
      </c>
      <c r="X6" s="23">
        <v>2850</v>
      </c>
      <c r="Y6" s="23">
        <v>2929</v>
      </c>
      <c r="Z6" s="31">
        <v>2836</v>
      </c>
      <c r="AA6" s="23">
        <v>2597</v>
      </c>
      <c r="AB6" s="23">
        <v>2539</v>
      </c>
      <c r="AC6" s="23">
        <v>2701</v>
      </c>
      <c r="AD6" s="23">
        <v>2694</v>
      </c>
    </row>
    <row r="7" spans="2:31" x14ac:dyDescent="0.25">
      <c r="B7" s="6" t="s">
        <v>10</v>
      </c>
      <c r="E7" s="23">
        <v>26</v>
      </c>
      <c r="F7" s="23">
        <v>26</v>
      </c>
      <c r="G7" s="23">
        <v>1</v>
      </c>
      <c r="H7" s="23">
        <v>0</v>
      </c>
      <c r="I7" s="24"/>
      <c r="J7" s="24"/>
      <c r="K7" s="23">
        <v>3</v>
      </c>
      <c r="L7" s="23">
        <v>26</v>
      </c>
      <c r="M7" s="23">
        <v>19</v>
      </c>
      <c r="N7" s="23">
        <v>19</v>
      </c>
      <c r="O7" s="23">
        <v>7</v>
      </c>
      <c r="P7" s="23">
        <v>26</v>
      </c>
      <c r="Q7" s="23">
        <v>16</v>
      </c>
      <c r="R7" s="23">
        <v>16</v>
      </c>
      <c r="S7" s="23">
        <v>3</v>
      </c>
      <c r="T7" s="24"/>
      <c r="U7" s="24"/>
      <c r="V7" s="23">
        <v>3</v>
      </c>
      <c r="W7" s="23">
        <v>7</v>
      </c>
      <c r="X7" s="23">
        <v>0</v>
      </c>
      <c r="Y7" s="23">
        <v>12</v>
      </c>
      <c r="Z7" s="31">
        <v>7</v>
      </c>
      <c r="AA7" s="23">
        <v>10</v>
      </c>
      <c r="AB7" s="23">
        <v>0</v>
      </c>
      <c r="AC7" s="23">
        <v>13</v>
      </c>
      <c r="AD7" s="23">
        <v>3</v>
      </c>
    </row>
    <row r="8" spans="2:31" x14ac:dyDescent="0.25">
      <c r="B8" s="8" t="s">
        <v>11</v>
      </c>
      <c r="C8" s="8"/>
      <c r="D8" s="8"/>
      <c r="E8" s="9">
        <f>SUM(E6:E7)</f>
        <v>11798</v>
      </c>
      <c r="F8" s="9">
        <f>SUM(F6:F7)</f>
        <v>10557</v>
      </c>
      <c r="G8" s="9">
        <f>SUM(G6:G7)</f>
        <v>11880</v>
      </c>
      <c r="H8" s="9">
        <f>SUM(H6:H7)</f>
        <v>10399</v>
      </c>
      <c r="I8" s="8"/>
      <c r="J8" s="8"/>
      <c r="K8" s="9">
        <f t="shared" ref="K8" si="2">SUM(K6:K7)</f>
        <v>3198</v>
      </c>
      <c r="L8" s="9">
        <f t="shared" ref="L8:L21" si="3">+M8+W8</f>
        <v>11798</v>
      </c>
      <c r="M8" s="9">
        <f t="shared" ref="M8:M21" si="4">+N8+X8</f>
        <v>8634</v>
      </c>
      <c r="N8" s="9">
        <f t="shared" ref="N8:N21" si="5">+O8+Y8</f>
        <v>5784</v>
      </c>
      <c r="O8" s="9">
        <f t="shared" ref="O8:O21" si="6">+Z8</f>
        <v>2843</v>
      </c>
      <c r="P8" s="9">
        <f t="shared" ref="P8:P21" si="7">+Q8+AA8</f>
        <v>10557</v>
      </c>
      <c r="Q8" s="9">
        <f t="shared" ref="Q8:Q21" si="8">+R8+AB8</f>
        <v>7950</v>
      </c>
      <c r="R8" s="9">
        <f t="shared" ref="R8:R21" si="9">+S8+AC8</f>
        <v>5411</v>
      </c>
      <c r="S8" s="9">
        <f t="shared" ref="S8:S21" si="10">+AD8</f>
        <v>2697</v>
      </c>
      <c r="T8" s="8"/>
      <c r="U8" s="8"/>
      <c r="V8" s="9">
        <f t="shared" ref="V8:AC8" si="11">SUM(V6:V7)</f>
        <v>3198</v>
      </c>
      <c r="W8" s="9">
        <f t="shared" si="11"/>
        <v>3164</v>
      </c>
      <c r="X8" s="9">
        <f t="shared" si="11"/>
        <v>2850</v>
      </c>
      <c r="Y8" s="9">
        <f t="shared" si="11"/>
        <v>2941</v>
      </c>
      <c r="Z8" s="51">
        <f t="shared" si="11"/>
        <v>2843</v>
      </c>
      <c r="AA8" s="9">
        <f t="shared" si="11"/>
        <v>2607</v>
      </c>
      <c r="AB8" s="9">
        <f t="shared" si="11"/>
        <v>2539</v>
      </c>
      <c r="AC8" s="9">
        <f t="shared" si="11"/>
        <v>2714</v>
      </c>
      <c r="AD8" s="9">
        <f>SUM(AD6:AD7)</f>
        <v>2697</v>
      </c>
    </row>
    <row r="9" spans="2:31" ht="18" customHeight="1" x14ac:dyDescent="0.25">
      <c r="B9" s="6" t="s">
        <v>12</v>
      </c>
      <c r="E9" s="23">
        <v>-9211</v>
      </c>
      <c r="F9" s="23">
        <v>-8224</v>
      </c>
      <c r="G9" s="23">
        <v>-9547</v>
      </c>
      <c r="H9" s="23">
        <v>-8621</v>
      </c>
      <c r="I9" s="24"/>
      <c r="J9" s="24"/>
      <c r="K9" s="23">
        <v>-2487</v>
      </c>
      <c r="L9" s="23">
        <v>-9211</v>
      </c>
      <c r="M9" s="23">
        <v>-6780</v>
      </c>
      <c r="N9" s="23">
        <v>-4528</v>
      </c>
      <c r="O9" s="57">
        <v>-2225</v>
      </c>
      <c r="P9" s="23">
        <v>-8224</v>
      </c>
      <c r="Q9" s="23">
        <v>-6233</v>
      </c>
      <c r="R9" s="23">
        <v>-4242</v>
      </c>
      <c r="S9" s="23">
        <v>-2117</v>
      </c>
      <c r="T9" s="24"/>
      <c r="U9" s="24"/>
      <c r="V9" s="23">
        <v>-2487</v>
      </c>
      <c r="W9" s="23">
        <v>-2431</v>
      </c>
      <c r="X9" s="23">
        <v>-2252</v>
      </c>
      <c r="Y9" s="23">
        <v>-2303</v>
      </c>
      <c r="Z9" s="31">
        <v>-2225</v>
      </c>
      <c r="AA9" s="23">
        <v>-1991</v>
      </c>
      <c r="AB9" s="23">
        <v>-1991</v>
      </c>
      <c r="AC9" s="23">
        <v>-2125</v>
      </c>
      <c r="AD9" s="23">
        <v>-2117</v>
      </c>
    </row>
    <row r="10" spans="2:31" x14ac:dyDescent="0.25">
      <c r="B10" s="6" t="s">
        <v>13</v>
      </c>
      <c r="E10" s="23">
        <v>-1705</v>
      </c>
      <c r="F10" s="23">
        <v>-1546</v>
      </c>
      <c r="G10" s="23">
        <v>-1467</v>
      </c>
      <c r="H10" s="23">
        <v>-1231</v>
      </c>
      <c r="I10" s="24"/>
      <c r="J10" s="24"/>
      <c r="K10" s="23">
        <v>-504</v>
      </c>
      <c r="L10" s="23">
        <v>-1705</v>
      </c>
      <c r="M10" s="23">
        <v>-1233</v>
      </c>
      <c r="N10" s="23">
        <v>-853</v>
      </c>
      <c r="O10" s="57">
        <v>-427</v>
      </c>
      <c r="P10" s="23">
        <v>-1546</v>
      </c>
      <c r="Q10" s="23">
        <v>-1127</v>
      </c>
      <c r="R10" s="23">
        <v>-786</v>
      </c>
      <c r="S10" s="23">
        <v>-396</v>
      </c>
      <c r="T10" s="24"/>
      <c r="U10" s="24"/>
      <c r="V10" s="23">
        <v>-504</v>
      </c>
      <c r="W10" s="23">
        <v>-472</v>
      </c>
      <c r="X10" s="23">
        <v>-380</v>
      </c>
      <c r="Y10" s="23">
        <v>-426</v>
      </c>
      <c r="Z10" s="31">
        <v>-427</v>
      </c>
      <c r="AA10" s="23">
        <v>-419</v>
      </c>
      <c r="AB10" s="23">
        <v>-341</v>
      </c>
      <c r="AC10" s="23">
        <v>-390</v>
      </c>
      <c r="AD10" s="23">
        <v>-396</v>
      </c>
    </row>
    <row r="11" spans="2:31" x14ac:dyDescent="0.25">
      <c r="B11" s="6" t="s">
        <v>14</v>
      </c>
      <c r="E11" s="23">
        <v>-199</v>
      </c>
      <c r="F11" s="23">
        <v>-125</v>
      </c>
      <c r="G11" s="23">
        <v>-104</v>
      </c>
      <c r="H11" s="23">
        <v>-146</v>
      </c>
      <c r="I11" s="24"/>
      <c r="J11" s="24"/>
      <c r="K11" s="23">
        <v>-37</v>
      </c>
      <c r="L11" s="23">
        <v>-199</v>
      </c>
      <c r="M11" s="23">
        <v>-151</v>
      </c>
      <c r="N11" s="23">
        <v>-120</v>
      </c>
      <c r="O11" s="57">
        <v>-63</v>
      </c>
      <c r="P11" s="23">
        <v>-125</v>
      </c>
      <c r="Q11" s="23">
        <v>-86</v>
      </c>
      <c r="R11" s="23">
        <v>-54</v>
      </c>
      <c r="S11" s="23">
        <v>-27</v>
      </c>
      <c r="T11" s="24"/>
      <c r="U11" s="24"/>
      <c r="V11" s="23">
        <v>-37</v>
      </c>
      <c r="W11" s="23">
        <v>-48</v>
      </c>
      <c r="X11" s="23">
        <v>-31</v>
      </c>
      <c r="Y11" s="23">
        <v>-57</v>
      </c>
      <c r="Z11" s="31">
        <v>-63</v>
      </c>
      <c r="AA11" s="23">
        <v>-39</v>
      </c>
      <c r="AB11" s="23">
        <v>-32</v>
      </c>
      <c r="AC11" s="23">
        <v>-27</v>
      </c>
      <c r="AD11" s="23">
        <v>-27</v>
      </c>
    </row>
    <row r="12" spans="2:31" x14ac:dyDescent="0.25">
      <c r="B12" s="6" t="s">
        <v>15</v>
      </c>
      <c r="E12" s="23">
        <v>-107</v>
      </c>
      <c r="F12" s="23">
        <v>-96</v>
      </c>
      <c r="G12" s="23">
        <v>-127</v>
      </c>
      <c r="H12" s="23">
        <v>-129</v>
      </c>
      <c r="I12" s="24"/>
      <c r="J12" s="24"/>
      <c r="K12" s="23">
        <v>-26</v>
      </c>
      <c r="L12" s="23">
        <v>-107</v>
      </c>
      <c r="M12" s="23">
        <v>-80</v>
      </c>
      <c r="N12" s="23">
        <v>-52</v>
      </c>
      <c r="O12" s="57">
        <v>-25</v>
      </c>
      <c r="P12" s="23">
        <v>-96</v>
      </c>
      <c r="Q12" s="23">
        <v>-71</v>
      </c>
      <c r="R12" s="23">
        <v>-49</v>
      </c>
      <c r="S12" s="23">
        <v>-28</v>
      </c>
      <c r="T12" s="24"/>
      <c r="U12" s="24"/>
      <c r="V12" s="23">
        <v>-26</v>
      </c>
      <c r="W12" s="23">
        <v>-27</v>
      </c>
      <c r="X12" s="23">
        <v>-28</v>
      </c>
      <c r="Y12" s="23">
        <v>-27</v>
      </c>
      <c r="Z12" s="31">
        <v>-25</v>
      </c>
      <c r="AA12" s="23">
        <v>-25</v>
      </c>
      <c r="AB12" s="23">
        <v>-22</v>
      </c>
      <c r="AC12" s="23">
        <v>-21</v>
      </c>
      <c r="AD12" s="23">
        <v>-28</v>
      </c>
    </row>
    <row r="13" spans="2:31" x14ac:dyDescent="0.25">
      <c r="B13" s="8" t="s">
        <v>16</v>
      </c>
      <c r="C13" s="8"/>
      <c r="D13" s="8"/>
      <c r="E13" s="9">
        <f t="shared" ref="E13:H13" si="12">SUM(E9:E12)</f>
        <v>-11222</v>
      </c>
      <c r="F13" s="9">
        <f t="shared" si="12"/>
        <v>-9991</v>
      </c>
      <c r="G13" s="9">
        <f t="shared" si="12"/>
        <v>-11245</v>
      </c>
      <c r="H13" s="9">
        <f t="shared" si="12"/>
        <v>-10127</v>
      </c>
      <c r="I13" s="8"/>
      <c r="J13" s="8"/>
      <c r="K13" s="9">
        <f t="shared" ref="K13" si="13">SUM(K9:K12)</f>
        <v>-3054</v>
      </c>
      <c r="L13" s="9">
        <f t="shared" si="3"/>
        <v>-11222</v>
      </c>
      <c r="M13" s="9">
        <f t="shared" si="4"/>
        <v>-8244</v>
      </c>
      <c r="N13" s="9">
        <f t="shared" si="5"/>
        <v>-5553</v>
      </c>
      <c r="O13" s="52">
        <f t="shared" si="6"/>
        <v>-2740</v>
      </c>
      <c r="P13" s="9">
        <f t="shared" si="7"/>
        <v>-9991</v>
      </c>
      <c r="Q13" s="9">
        <f t="shared" si="8"/>
        <v>-7517</v>
      </c>
      <c r="R13" s="9">
        <f t="shared" si="9"/>
        <v>-5131</v>
      </c>
      <c r="S13" s="9">
        <f t="shared" si="10"/>
        <v>-2568</v>
      </c>
      <c r="T13" s="8"/>
      <c r="U13" s="8"/>
      <c r="V13" s="9">
        <f t="shared" ref="V13" si="14">SUM(V9:V12)</f>
        <v>-3054</v>
      </c>
      <c r="W13" s="9">
        <f t="shared" ref="W13:AC13" si="15">SUM(W9:W12)</f>
        <v>-2978</v>
      </c>
      <c r="X13" s="9">
        <f t="shared" si="15"/>
        <v>-2691</v>
      </c>
      <c r="Y13" s="9">
        <f t="shared" si="15"/>
        <v>-2813</v>
      </c>
      <c r="Z13" s="51">
        <f t="shared" si="15"/>
        <v>-2740</v>
      </c>
      <c r="AA13" s="9">
        <f t="shared" si="15"/>
        <v>-2474</v>
      </c>
      <c r="AB13" s="9">
        <f t="shared" si="15"/>
        <v>-2386</v>
      </c>
      <c r="AC13" s="9">
        <f t="shared" si="15"/>
        <v>-2563</v>
      </c>
      <c r="AD13" s="9">
        <f>SUM(AD9:AD12)</f>
        <v>-2568</v>
      </c>
    </row>
    <row r="14" spans="2:31" ht="18" customHeight="1" x14ac:dyDescent="0.25">
      <c r="B14" s="8" t="s">
        <v>24</v>
      </c>
      <c r="C14" s="8"/>
      <c r="D14" s="8"/>
      <c r="E14" s="9">
        <f t="shared" ref="E14:H14" si="16">+E8+E13</f>
        <v>576</v>
      </c>
      <c r="F14" s="9">
        <f t="shared" si="16"/>
        <v>566</v>
      </c>
      <c r="G14" s="9">
        <f t="shared" si="16"/>
        <v>635</v>
      </c>
      <c r="H14" s="9">
        <f t="shared" si="16"/>
        <v>272</v>
      </c>
      <c r="I14" s="8"/>
      <c r="J14" s="8"/>
      <c r="K14" s="9">
        <f t="shared" ref="K14" si="17">+K8+K13</f>
        <v>144</v>
      </c>
      <c r="L14" s="9">
        <f t="shared" si="3"/>
        <v>576</v>
      </c>
      <c r="M14" s="9">
        <f t="shared" si="4"/>
        <v>390</v>
      </c>
      <c r="N14" s="9">
        <f t="shared" si="5"/>
        <v>231</v>
      </c>
      <c r="O14" s="9">
        <f t="shared" si="6"/>
        <v>103</v>
      </c>
      <c r="P14" s="9">
        <f t="shared" si="7"/>
        <v>566</v>
      </c>
      <c r="Q14" s="9">
        <f t="shared" si="8"/>
        <v>433</v>
      </c>
      <c r="R14" s="9">
        <f t="shared" si="9"/>
        <v>280</v>
      </c>
      <c r="S14" s="9">
        <f t="shared" si="10"/>
        <v>129</v>
      </c>
      <c r="T14" s="8"/>
      <c r="U14" s="8"/>
      <c r="V14" s="9">
        <f t="shared" ref="V14" si="18">+V8+V13</f>
        <v>144</v>
      </c>
      <c r="W14" s="9">
        <f t="shared" ref="W14:AC14" si="19">+W8+W13</f>
        <v>186</v>
      </c>
      <c r="X14" s="9">
        <f t="shared" si="19"/>
        <v>159</v>
      </c>
      <c r="Y14" s="9">
        <f t="shared" si="19"/>
        <v>128</v>
      </c>
      <c r="Z14" s="51">
        <f t="shared" si="19"/>
        <v>103</v>
      </c>
      <c r="AA14" s="9">
        <f t="shared" si="19"/>
        <v>133</v>
      </c>
      <c r="AB14" s="9">
        <f t="shared" si="19"/>
        <v>153</v>
      </c>
      <c r="AC14" s="9">
        <f t="shared" si="19"/>
        <v>151</v>
      </c>
      <c r="AD14" s="9">
        <f>+AD8+AD13</f>
        <v>129</v>
      </c>
    </row>
    <row r="15" spans="2:31" ht="18" customHeight="1" x14ac:dyDescent="0.25">
      <c r="B15" s="6" t="s">
        <v>17</v>
      </c>
      <c r="E15" s="23">
        <v>164</v>
      </c>
      <c r="F15" s="23">
        <v>148</v>
      </c>
      <c r="G15" s="23">
        <v>102</v>
      </c>
      <c r="H15" s="23">
        <v>25</v>
      </c>
      <c r="I15" s="24"/>
      <c r="J15" s="24"/>
      <c r="K15" s="23">
        <v>41</v>
      </c>
      <c r="L15" s="23">
        <v>180</v>
      </c>
      <c r="M15" s="23">
        <v>139</v>
      </c>
      <c r="N15" s="23">
        <v>104</v>
      </c>
      <c r="O15" s="23">
        <v>41</v>
      </c>
      <c r="P15" s="23">
        <v>148</v>
      </c>
      <c r="Q15" s="23">
        <v>108</v>
      </c>
      <c r="R15" s="23">
        <v>73</v>
      </c>
      <c r="S15" s="23">
        <v>44</v>
      </c>
      <c r="T15" s="24"/>
      <c r="U15" s="24"/>
      <c r="V15" s="23">
        <v>41</v>
      </c>
      <c r="W15" s="23">
        <v>41</v>
      </c>
      <c r="X15" s="23">
        <v>35</v>
      </c>
      <c r="Y15" s="23">
        <v>63</v>
      </c>
      <c r="Z15" s="23">
        <v>41</v>
      </c>
      <c r="AA15" s="23">
        <v>40</v>
      </c>
      <c r="AB15" s="23">
        <v>35</v>
      </c>
      <c r="AC15" s="23">
        <v>29</v>
      </c>
      <c r="AD15" s="23">
        <v>44</v>
      </c>
    </row>
    <row r="16" spans="2:31" x14ac:dyDescent="0.25">
      <c r="B16" s="6" t="s">
        <v>137</v>
      </c>
      <c r="E16" s="23">
        <v>-11</v>
      </c>
      <c r="F16" s="23">
        <v>-81</v>
      </c>
      <c r="G16" s="23">
        <v>-58</v>
      </c>
      <c r="H16" s="23">
        <v>-46</v>
      </c>
      <c r="I16" s="24"/>
      <c r="J16" s="24"/>
      <c r="K16" s="23">
        <v>-2</v>
      </c>
      <c r="L16" s="23">
        <v>-27</v>
      </c>
      <c r="M16" s="23">
        <v>-25</v>
      </c>
      <c r="N16" s="23">
        <v>-21</v>
      </c>
      <c r="O16" s="23">
        <v>-22</v>
      </c>
      <c r="P16" s="23">
        <v>-81</v>
      </c>
      <c r="Q16" s="23">
        <v>-27</v>
      </c>
      <c r="R16" s="23">
        <v>-17</v>
      </c>
      <c r="S16" s="23">
        <v>-10</v>
      </c>
      <c r="T16" s="24"/>
      <c r="U16" s="24"/>
      <c r="V16" s="23">
        <v>-2</v>
      </c>
      <c r="W16" s="23">
        <v>-2</v>
      </c>
      <c r="X16" s="23">
        <v>-4</v>
      </c>
      <c r="Y16" s="23">
        <v>1</v>
      </c>
      <c r="Z16" s="23">
        <v>-22</v>
      </c>
      <c r="AA16" s="23">
        <v>-54</v>
      </c>
      <c r="AB16" s="23">
        <v>-10</v>
      </c>
      <c r="AC16" s="23">
        <v>-7</v>
      </c>
      <c r="AD16" s="23">
        <v>-10</v>
      </c>
    </row>
    <row r="17" spans="2:30" x14ac:dyDescent="0.25">
      <c r="B17" s="6" t="s">
        <v>18</v>
      </c>
      <c r="E17" s="23">
        <v>2</v>
      </c>
      <c r="F17" s="23">
        <v>7</v>
      </c>
      <c r="G17" s="23">
        <v>-7</v>
      </c>
      <c r="H17" s="23">
        <v>9</v>
      </c>
      <c r="I17" s="24"/>
      <c r="J17" s="24"/>
      <c r="K17" s="23">
        <v>-11</v>
      </c>
      <c r="L17" s="23">
        <v>2</v>
      </c>
      <c r="M17" s="23">
        <v>0</v>
      </c>
      <c r="N17" s="23">
        <v>1</v>
      </c>
      <c r="O17" s="23">
        <v>-8</v>
      </c>
      <c r="P17" s="23">
        <v>7</v>
      </c>
      <c r="Q17" s="23">
        <v>7</v>
      </c>
      <c r="R17" s="23">
        <v>4</v>
      </c>
      <c r="S17" s="23">
        <v>7</v>
      </c>
      <c r="T17" s="24"/>
      <c r="U17" s="24"/>
      <c r="V17" s="23">
        <v>-11</v>
      </c>
      <c r="W17" s="23">
        <v>2</v>
      </c>
      <c r="X17" s="23">
        <v>-1</v>
      </c>
      <c r="Y17" s="23">
        <v>9</v>
      </c>
      <c r="Z17" s="23">
        <v>-8</v>
      </c>
      <c r="AA17" s="23">
        <v>0</v>
      </c>
      <c r="AB17" s="23">
        <v>3</v>
      </c>
      <c r="AC17" s="23">
        <v>-3</v>
      </c>
      <c r="AD17" s="23">
        <v>7</v>
      </c>
    </row>
    <row r="18" spans="2:30" x14ac:dyDescent="0.25">
      <c r="B18" s="8" t="s">
        <v>19</v>
      </c>
      <c r="C18" s="8"/>
      <c r="D18" s="8"/>
      <c r="E18" s="9">
        <f t="shared" ref="E18:H18" si="20">SUM(E15:E17)</f>
        <v>155</v>
      </c>
      <c r="F18" s="9">
        <f t="shared" si="20"/>
        <v>74</v>
      </c>
      <c r="G18" s="9">
        <f t="shared" si="20"/>
        <v>37</v>
      </c>
      <c r="H18" s="9">
        <f t="shared" si="20"/>
        <v>-12</v>
      </c>
      <c r="I18" s="8"/>
      <c r="J18" s="8"/>
      <c r="K18" s="9">
        <f t="shared" ref="K18" si="21">SUM(K15:K17)</f>
        <v>28</v>
      </c>
      <c r="L18" s="9">
        <f t="shared" si="3"/>
        <v>155</v>
      </c>
      <c r="M18" s="9">
        <f t="shared" si="4"/>
        <v>114</v>
      </c>
      <c r="N18" s="9">
        <f t="shared" si="5"/>
        <v>84</v>
      </c>
      <c r="O18" s="9">
        <f t="shared" si="6"/>
        <v>11</v>
      </c>
      <c r="P18" s="9">
        <f t="shared" si="7"/>
        <v>74</v>
      </c>
      <c r="Q18" s="9">
        <f t="shared" si="8"/>
        <v>88</v>
      </c>
      <c r="R18" s="9">
        <f t="shared" si="9"/>
        <v>60</v>
      </c>
      <c r="S18" s="9">
        <f t="shared" si="10"/>
        <v>41</v>
      </c>
      <c r="T18" s="8"/>
      <c r="U18" s="8"/>
      <c r="V18" s="9">
        <f t="shared" ref="V18" si="22">SUM(V15:V17)</f>
        <v>28</v>
      </c>
      <c r="W18" s="9">
        <f t="shared" ref="W18:AC18" si="23">SUM(W15:W17)</f>
        <v>41</v>
      </c>
      <c r="X18" s="9">
        <f t="shared" si="23"/>
        <v>30</v>
      </c>
      <c r="Y18" s="9">
        <f t="shared" si="23"/>
        <v>73</v>
      </c>
      <c r="Z18" s="9">
        <f t="shared" si="23"/>
        <v>11</v>
      </c>
      <c r="AA18" s="9">
        <f t="shared" si="23"/>
        <v>-14</v>
      </c>
      <c r="AB18" s="9">
        <f t="shared" si="23"/>
        <v>28</v>
      </c>
      <c r="AC18" s="9">
        <f t="shared" si="23"/>
        <v>19</v>
      </c>
      <c r="AD18" s="9">
        <f>SUM(AD15:AD17)</f>
        <v>41</v>
      </c>
    </row>
    <row r="19" spans="2:30" ht="18" customHeight="1" x14ac:dyDescent="0.25">
      <c r="B19" s="8" t="s">
        <v>25</v>
      </c>
      <c r="C19" s="8"/>
      <c r="D19" s="8"/>
      <c r="E19" s="9">
        <f t="shared" ref="E19:H19" si="24">+E14+E18</f>
        <v>731</v>
      </c>
      <c r="F19" s="9">
        <f t="shared" si="24"/>
        <v>640</v>
      </c>
      <c r="G19" s="9">
        <f t="shared" si="24"/>
        <v>672</v>
      </c>
      <c r="H19" s="9">
        <f t="shared" si="24"/>
        <v>260</v>
      </c>
      <c r="I19" s="8"/>
      <c r="J19" s="8"/>
      <c r="K19" s="9">
        <f t="shared" ref="K19" si="25">+K14+K18</f>
        <v>172</v>
      </c>
      <c r="L19" s="9">
        <f t="shared" si="3"/>
        <v>731</v>
      </c>
      <c r="M19" s="9">
        <f t="shared" si="4"/>
        <v>504</v>
      </c>
      <c r="N19" s="9">
        <f t="shared" si="5"/>
        <v>315</v>
      </c>
      <c r="O19" s="9">
        <f t="shared" si="6"/>
        <v>114</v>
      </c>
      <c r="P19" s="9">
        <f t="shared" si="7"/>
        <v>640</v>
      </c>
      <c r="Q19" s="9">
        <f t="shared" si="8"/>
        <v>521</v>
      </c>
      <c r="R19" s="9">
        <f t="shared" si="9"/>
        <v>340</v>
      </c>
      <c r="S19" s="9">
        <f t="shared" si="10"/>
        <v>170</v>
      </c>
      <c r="T19" s="8"/>
      <c r="U19" s="8"/>
      <c r="V19" s="9">
        <f t="shared" ref="V19" si="26">+V14+V18</f>
        <v>172</v>
      </c>
      <c r="W19" s="9">
        <f t="shared" ref="W19:AC19" si="27">+W14+W18</f>
        <v>227</v>
      </c>
      <c r="X19" s="9">
        <f t="shared" si="27"/>
        <v>189</v>
      </c>
      <c r="Y19" s="9">
        <f t="shared" si="27"/>
        <v>201</v>
      </c>
      <c r="Z19" s="9">
        <f t="shared" si="27"/>
        <v>114</v>
      </c>
      <c r="AA19" s="9">
        <f t="shared" si="27"/>
        <v>119</v>
      </c>
      <c r="AB19" s="9">
        <f t="shared" si="27"/>
        <v>181</v>
      </c>
      <c r="AC19" s="9">
        <f t="shared" si="27"/>
        <v>170</v>
      </c>
      <c r="AD19" s="9">
        <f>+AD14+AD18</f>
        <v>170</v>
      </c>
    </row>
    <row r="20" spans="2:30" ht="18" customHeight="1" x14ac:dyDescent="0.25">
      <c r="B20" s="11" t="s">
        <v>20</v>
      </c>
      <c r="E20" s="7">
        <v>-160</v>
      </c>
      <c r="F20" s="7">
        <v>-156</v>
      </c>
      <c r="G20" s="7">
        <v>-158</v>
      </c>
      <c r="H20" s="7">
        <v>-66</v>
      </c>
      <c r="K20" s="7">
        <v>-39</v>
      </c>
      <c r="L20" s="7">
        <v>-160</v>
      </c>
      <c r="M20" s="7">
        <v>-116</v>
      </c>
      <c r="N20" s="7">
        <v>-72</v>
      </c>
      <c r="O20" s="7">
        <v>-25</v>
      </c>
      <c r="P20" s="7">
        <v>-156</v>
      </c>
      <c r="Q20" s="7">
        <v>-114</v>
      </c>
      <c r="R20" s="7">
        <v>-74</v>
      </c>
      <c r="S20" s="7">
        <v>-37</v>
      </c>
      <c r="V20" s="7">
        <v>-39</v>
      </c>
      <c r="W20" s="7">
        <v>-44</v>
      </c>
      <c r="X20" s="7">
        <v>-44</v>
      </c>
      <c r="Y20" s="7">
        <v>-47</v>
      </c>
      <c r="Z20" s="7">
        <v>-25</v>
      </c>
      <c r="AA20" s="7">
        <v>-42</v>
      </c>
      <c r="AB20" s="23">
        <v>-40</v>
      </c>
      <c r="AC20" s="7">
        <v>-37</v>
      </c>
      <c r="AD20" s="7">
        <v>-37</v>
      </c>
    </row>
    <row r="21" spans="2:30" ht="18" customHeight="1" x14ac:dyDescent="0.25">
      <c r="B21" s="8" t="s">
        <v>26</v>
      </c>
      <c r="C21" s="8"/>
      <c r="D21" s="8"/>
      <c r="E21" s="9">
        <f t="shared" ref="E21:H21" si="28">+E19+E20</f>
        <v>571</v>
      </c>
      <c r="F21" s="9">
        <f t="shared" si="28"/>
        <v>484</v>
      </c>
      <c r="G21" s="9">
        <f t="shared" si="28"/>
        <v>514</v>
      </c>
      <c r="H21" s="9">
        <f t="shared" si="28"/>
        <v>194</v>
      </c>
      <c r="I21" s="8"/>
      <c r="J21" s="8"/>
      <c r="K21" s="9">
        <f t="shared" ref="K21" si="29">+K19+K20</f>
        <v>133</v>
      </c>
      <c r="L21" s="9">
        <f t="shared" si="3"/>
        <v>571</v>
      </c>
      <c r="M21" s="9">
        <f t="shared" si="4"/>
        <v>388</v>
      </c>
      <c r="N21" s="9">
        <f t="shared" si="5"/>
        <v>243</v>
      </c>
      <c r="O21" s="9">
        <f t="shared" si="6"/>
        <v>89</v>
      </c>
      <c r="P21" s="9">
        <f t="shared" si="7"/>
        <v>484</v>
      </c>
      <c r="Q21" s="9">
        <f t="shared" si="8"/>
        <v>407</v>
      </c>
      <c r="R21" s="9">
        <f t="shared" si="9"/>
        <v>266</v>
      </c>
      <c r="S21" s="9">
        <f t="shared" si="10"/>
        <v>133</v>
      </c>
      <c r="T21" s="8"/>
      <c r="U21" s="8"/>
      <c r="V21" s="9">
        <f t="shared" ref="V21:AC21" si="30">+V19+V20</f>
        <v>133</v>
      </c>
      <c r="W21" s="9">
        <f t="shared" si="30"/>
        <v>183</v>
      </c>
      <c r="X21" s="9">
        <f t="shared" si="30"/>
        <v>145</v>
      </c>
      <c r="Y21" s="9">
        <f t="shared" si="30"/>
        <v>154</v>
      </c>
      <c r="Z21" s="9">
        <f t="shared" si="30"/>
        <v>89</v>
      </c>
      <c r="AA21" s="9">
        <f t="shared" si="30"/>
        <v>77</v>
      </c>
      <c r="AB21" s="9">
        <f t="shared" si="30"/>
        <v>141</v>
      </c>
      <c r="AC21" s="9">
        <f t="shared" si="30"/>
        <v>133</v>
      </c>
      <c r="AD21" s="9">
        <f>+AD19+AD20</f>
        <v>133</v>
      </c>
    </row>
    <row r="22" spans="2:30" x14ac:dyDescent="0.25">
      <c r="E22" s="7"/>
    </row>
    <row r="23" spans="2:30" x14ac:dyDescent="0.25">
      <c r="B23" s="18" t="s">
        <v>29</v>
      </c>
    </row>
    <row r="24" spans="2:30" x14ac:dyDescent="0.25">
      <c r="B24" s="3" t="s">
        <v>30</v>
      </c>
      <c r="E24" s="3">
        <v>562</v>
      </c>
      <c r="F24" s="3">
        <v>471</v>
      </c>
      <c r="G24" s="3">
        <v>494</v>
      </c>
      <c r="H24" s="3">
        <v>177</v>
      </c>
      <c r="K24" s="7">
        <v>133</v>
      </c>
      <c r="L24" s="7">
        <v>563</v>
      </c>
      <c r="M24" s="7">
        <v>380</v>
      </c>
      <c r="N24" s="7">
        <v>235</v>
      </c>
      <c r="O24" s="7">
        <v>84</v>
      </c>
      <c r="P24" s="7">
        <v>471</v>
      </c>
      <c r="Q24" s="7">
        <v>397</v>
      </c>
      <c r="R24" s="7">
        <v>258</v>
      </c>
      <c r="S24" s="7">
        <v>128</v>
      </c>
      <c r="V24" s="3">
        <v>133</v>
      </c>
      <c r="W24" s="3">
        <v>183</v>
      </c>
      <c r="X24" s="3">
        <v>145</v>
      </c>
      <c r="Y24" s="3">
        <v>151</v>
      </c>
      <c r="Z24" s="3">
        <v>84</v>
      </c>
      <c r="AA24" s="3">
        <v>74</v>
      </c>
      <c r="AB24" s="3">
        <v>139</v>
      </c>
      <c r="AC24" s="3">
        <v>130</v>
      </c>
      <c r="AD24" s="3">
        <v>128</v>
      </c>
    </row>
    <row r="25" spans="2:30" x14ac:dyDescent="0.25">
      <c r="B25" s="3" t="s">
        <v>31</v>
      </c>
      <c r="E25" s="7">
        <f>+E21-E24</f>
        <v>9</v>
      </c>
      <c r="F25" s="7">
        <f>+F21-F24</f>
        <v>13</v>
      </c>
      <c r="G25" s="7">
        <f>+G21-G24</f>
        <v>20</v>
      </c>
      <c r="H25" s="7">
        <f>+H21-H24</f>
        <v>17</v>
      </c>
      <c r="K25" s="7">
        <f t="shared" ref="K25" si="31">+V25</f>
        <v>0</v>
      </c>
      <c r="L25" s="7">
        <f t="shared" ref="L25" si="32">+M25+W25</f>
        <v>8</v>
      </c>
      <c r="M25" s="7">
        <f t="shared" ref="M25" si="33">+N25+X25</f>
        <v>8</v>
      </c>
      <c r="N25" s="7">
        <f t="shared" ref="N25" si="34">+O25+Y25</f>
        <v>8</v>
      </c>
      <c r="O25" s="7">
        <f t="shared" ref="O25" si="35">+Z25</f>
        <v>5</v>
      </c>
      <c r="P25" s="7">
        <f t="shared" ref="P25" si="36">+Q25+AA25</f>
        <v>13</v>
      </c>
      <c r="Q25" s="7">
        <f t="shared" ref="Q25" si="37">+R25+AB25</f>
        <v>10</v>
      </c>
      <c r="R25" s="7">
        <f t="shared" ref="R25" si="38">+S25+AC25</f>
        <v>8</v>
      </c>
      <c r="S25" s="7">
        <f t="shared" ref="S25" si="39">+AD25</f>
        <v>5</v>
      </c>
      <c r="V25" s="3">
        <v>0</v>
      </c>
      <c r="W25" s="3">
        <v>0</v>
      </c>
      <c r="X25" s="3">
        <v>0</v>
      </c>
      <c r="Y25" s="3">
        <v>3</v>
      </c>
      <c r="Z25" s="3">
        <v>5</v>
      </c>
      <c r="AA25" s="3">
        <v>3</v>
      </c>
      <c r="AB25" s="3">
        <v>2</v>
      </c>
      <c r="AC25" s="3">
        <v>3</v>
      </c>
      <c r="AD25" s="3">
        <v>5</v>
      </c>
    </row>
    <row r="26" spans="2:30" x14ac:dyDescent="0.25">
      <c r="B26" s="8" t="s">
        <v>26</v>
      </c>
      <c r="C26" s="8"/>
      <c r="D26" s="8"/>
      <c r="E26" s="9">
        <f>+E24+E25</f>
        <v>571</v>
      </c>
      <c r="F26" s="9">
        <f t="shared" ref="F26:H26" si="40">+F24+F25</f>
        <v>484</v>
      </c>
      <c r="G26" s="9">
        <f t="shared" si="40"/>
        <v>514</v>
      </c>
      <c r="H26" s="9">
        <f t="shared" si="40"/>
        <v>194</v>
      </c>
      <c r="I26" s="8"/>
      <c r="J26" s="8"/>
      <c r="K26" s="9">
        <f t="shared" ref="K26" si="41">+K24+K25</f>
        <v>133</v>
      </c>
      <c r="L26" s="9">
        <f t="shared" ref="L26" si="42">+M26+W26</f>
        <v>571</v>
      </c>
      <c r="M26" s="9">
        <f t="shared" ref="M26" si="43">+N26+X26</f>
        <v>388</v>
      </c>
      <c r="N26" s="9">
        <f t="shared" ref="N26" si="44">+O26+Y26</f>
        <v>243</v>
      </c>
      <c r="O26" s="9">
        <f t="shared" ref="O26" si="45">+Z26</f>
        <v>89</v>
      </c>
      <c r="P26" s="9">
        <f t="shared" ref="P26" si="46">+Q26+AA26</f>
        <v>484</v>
      </c>
      <c r="Q26" s="9">
        <f t="shared" ref="Q26" si="47">+R26+AB26</f>
        <v>407</v>
      </c>
      <c r="R26" s="9">
        <f t="shared" ref="R26" si="48">+S26+AC26</f>
        <v>266</v>
      </c>
      <c r="S26" s="9">
        <f t="shared" ref="S26" si="49">+AD26</f>
        <v>133</v>
      </c>
      <c r="T26" s="8"/>
      <c r="U26" s="8"/>
      <c r="V26" s="9">
        <f t="shared" ref="V26:AC26" si="50">+V24+V25</f>
        <v>133</v>
      </c>
      <c r="W26" s="9">
        <f t="shared" si="50"/>
        <v>183</v>
      </c>
      <c r="X26" s="9">
        <f t="shared" si="50"/>
        <v>145</v>
      </c>
      <c r="Y26" s="9">
        <f t="shared" si="50"/>
        <v>154</v>
      </c>
      <c r="Z26" s="9">
        <f t="shared" si="50"/>
        <v>89</v>
      </c>
      <c r="AA26" s="9">
        <f t="shared" si="50"/>
        <v>77</v>
      </c>
      <c r="AB26" s="9">
        <f t="shared" si="50"/>
        <v>141</v>
      </c>
      <c r="AC26" s="9">
        <f t="shared" si="50"/>
        <v>133</v>
      </c>
      <c r="AD26" s="9">
        <f>+AD24+AD25</f>
        <v>133</v>
      </c>
    </row>
    <row r="29" spans="2:30" x14ac:dyDescent="0.25">
      <c r="B29" s="12" t="s">
        <v>146</v>
      </c>
    </row>
    <row r="30" spans="2:30" outlineLevel="1" x14ac:dyDescent="0.25">
      <c r="B30" s="3" t="s">
        <v>138</v>
      </c>
      <c r="E30" s="30">
        <f>(+E14-E12)/E6</f>
        <v>5.8019028202514443E-2</v>
      </c>
      <c r="F30" s="30">
        <f t="shared" ref="F30:H30" si="51">(+F14-F12)/F6</f>
        <v>6.2862026398252779E-2</v>
      </c>
      <c r="G30" s="30">
        <f t="shared" si="51"/>
        <v>6.4146813704857308E-2</v>
      </c>
      <c r="H30" s="30">
        <f t="shared" si="51"/>
        <v>3.8561400134628332E-2</v>
      </c>
      <c r="K30" s="30">
        <f>(+K14-K12)/K6</f>
        <v>5.3208137715179966E-2</v>
      </c>
      <c r="L30" s="30">
        <f t="shared" ref="L30:S30" si="52">(+L14-L12)/L6</f>
        <v>5.8019028202514443E-2</v>
      </c>
      <c r="M30" s="30">
        <f t="shared" si="52"/>
        <v>5.4556006964596636E-2</v>
      </c>
      <c r="N30" s="30">
        <f t="shared" si="52"/>
        <v>4.9089332176929748E-2</v>
      </c>
      <c r="O30" s="30">
        <f t="shared" si="52"/>
        <v>4.5133991537376586E-2</v>
      </c>
      <c r="P30" s="30">
        <f t="shared" si="52"/>
        <v>6.2862026398252779E-2</v>
      </c>
      <c r="Q30" s="30">
        <f t="shared" si="52"/>
        <v>6.3524073607259895E-2</v>
      </c>
      <c r="R30" s="30">
        <f t="shared" si="52"/>
        <v>6.0982391102873033E-2</v>
      </c>
      <c r="S30" s="30">
        <f t="shared" si="52"/>
        <v>5.8277654046028214E-2</v>
      </c>
      <c r="V30" s="30">
        <f>(+V14-V12)/V6</f>
        <v>5.3208137715179966E-2</v>
      </c>
      <c r="W30" s="30">
        <f t="shared" ref="W30:AD30" si="53">(+W14-W12)/W6</f>
        <v>6.7469116249604055E-2</v>
      </c>
      <c r="X30" s="30">
        <f t="shared" si="53"/>
        <v>6.5614035087719305E-2</v>
      </c>
      <c r="Y30" s="30">
        <f t="shared" si="53"/>
        <v>5.2919085011949474E-2</v>
      </c>
      <c r="Z30" s="30">
        <f t="shared" si="53"/>
        <v>4.5133991537376586E-2</v>
      </c>
      <c r="AA30" s="30">
        <f t="shared" si="53"/>
        <v>6.0839430111667307E-2</v>
      </c>
      <c r="AB30" s="30">
        <f t="shared" si="53"/>
        <v>6.8924773532886965E-2</v>
      </c>
      <c r="AC30" s="30">
        <f t="shared" si="53"/>
        <v>6.3680118474639016E-2</v>
      </c>
      <c r="AD30" s="30">
        <f t="shared" si="53"/>
        <v>5.8277654046028214E-2</v>
      </c>
    </row>
    <row r="31" spans="2:30" outlineLevel="1" x14ac:dyDescent="0.25">
      <c r="B31" s="3" t="s">
        <v>139</v>
      </c>
      <c r="E31" s="30">
        <f>+E14/E6</f>
        <v>4.8929663608562692E-2</v>
      </c>
      <c r="F31" s="30">
        <f t="shared" ref="F31:H31" si="54">+F14/F6</f>
        <v>5.3746082993068087E-2</v>
      </c>
      <c r="G31" s="30">
        <f t="shared" si="54"/>
        <v>5.3455678087381095E-2</v>
      </c>
      <c r="H31" s="30">
        <f t="shared" si="54"/>
        <v>2.6156361188575825E-2</v>
      </c>
      <c r="K31" s="30">
        <f t="shared" ref="K31:S31" si="55">+K14/K6</f>
        <v>4.507042253521127E-2</v>
      </c>
      <c r="L31" s="30">
        <f t="shared" si="55"/>
        <v>4.8929663608562692E-2</v>
      </c>
      <c r="M31" s="30">
        <f t="shared" si="55"/>
        <v>4.5269878119558911E-2</v>
      </c>
      <c r="N31" s="30">
        <f t="shared" si="55"/>
        <v>4.006938421509107E-2</v>
      </c>
      <c r="O31" s="30">
        <f t="shared" si="55"/>
        <v>3.6318758815232721E-2</v>
      </c>
      <c r="P31" s="30">
        <f t="shared" si="55"/>
        <v>5.3746082993068087E-2</v>
      </c>
      <c r="Q31" s="30">
        <f t="shared" si="55"/>
        <v>5.4575245777665746E-2</v>
      </c>
      <c r="R31" s="30">
        <f t="shared" si="55"/>
        <v>5.1899907321594066E-2</v>
      </c>
      <c r="S31" s="30">
        <f t="shared" si="55"/>
        <v>4.7884187082405348E-2</v>
      </c>
      <c r="V31" s="30">
        <f t="shared" ref="V31:AD31" si="56">+V14/V6</f>
        <v>4.507042253521127E-2</v>
      </c>
      <c r="W31" s="30">
        <f t="shared" si="56"/>
        <v>5.8916693063034528E-2</v>
      </c>
      <c r="X31" s="30">
        <f t="shared" si="56"/>
        <v>5.5789473684210528E-2</v>
      </c>
      <c r="Y31" s="30">
        <f t="shared" si="56"/>
        <v>4.3700921816319564E-2</v>
      </c>
      <c r="Z31" s="30">
        <f t="shared" si="56"/>
        <v>3.6318758815232721E-2</v>
      </c>
      <c r="AA31" s="30">
        <f t="shared" si="56"/>
        <v>5.1212938005390833E-2</v>
      </c>
      <c r="AB31" s="30">
        <f t="shared" si="56"/>
        <v>6.0259944860181172E-2</v>
      </c>
      <c r="AC31" s="30">
        <f t="shared" si="56"/>
        <v>5.5905220288781934E-2</v>
      </c>
      <c r="AD31" s="30">
        <f t="shared" si="56"/>
        <v>4.7884187082405348E-2</v>
      </c>
    </row>
    <row r="32" spans="2:30" outlineLevel="1" x14ac:dyDescent="0.25">
      <c r="B32" s="3" t="s">
        <v>140</v>
      </c>
      <c r="E32" s="30">
        <f>+E19/E6</f>
        <v>6.2096500169894667E-2</v>
      </c>
      <c r="F32" s="30">
        <f t="shared" ref="F32:H32" si="57">+F19/F6</f>
        <v>6.0772956034564618E-2</v>
      </c>
      <c r="G32" s="30">
        <f t="shared" si="57"/>
        <v>5.6570418385385977E-2</v>
      </c>
      <c r="H32" s="30">
        <f t="shared" si="57"/>
        <v>2.5002404077315125E-2</v>
      </c>
      <c r="K32" s="30">
        <f t="shared" ref="K32:S32" si="58">+K19/K6</f>
        <v>5.383411580594679E-2</v>
      </c>
      <c r="L32" s="30">
        <f t="shared" si="58"/>
        <v>6.2096500169894667E-2</v>
      </c>
      <c r="M32" s="30">
        <f t="shared" si="58"/>
        <v>5.850261172373767E-2</v>
      </c>
      <c r="N32" s="30">
        <f t="shared" si="58"/>
        <v>5.464006938421509E-2</v>
      </c>
      <c r="O32" s="30">
        <f t="shared" si="58"/>
        <v>4.0197461212976023E-2</v>
      </c>
      <c r="P32" s="30">
        <f t="shared" si="58"/>
        <v>6.0772956034564618E-2</v>
      </c>
      <c r="Q32" s="30">
        <f t="shared" si="58"/>
        <v>6.5666750693219061E-2</v>
      </c>
      <c r="R32" s="30">
        <f t="shared" si="58"/>
        <v>6.3021316033364222E-2</v>
      </c>
      <c r="S32" s="30">
        <f t="shared" si="58"/>
        <v>6.3103192279138826E-2</v>
      </c>
      <c r="V32" s="30">
        <f t="shared" ref="V32:AD32" si="59">+V19/V6</f>
        <v>5.383411580594679E-2</v>
      </c>
      <c r="W32" s="30">
        <f t="shared" si="59"/>
        <v>7.1903706050047519E-2</v>
      </c>
      <c r="X32" s="30">
        <f t="shared" si="59"/>
        <v>6.6315789473684217E-2</v>
      </c>
      <c r="Y32" s="30">
        <f t="shared" si="59"/>
        <v>6.862410378968932E-2</v>
      </c>
      <c r="Z32" s="30">
        <f t="shared" si="59"/>
        <v>4.0197461212976023E-2</v>
      </c>
      <c r="AA32" s="30">
        <f t="shared" si="59"/>
        <v>4.5822102425876012E-2</v>
      </c>
      <c r="AB32" s="30">
        <f t="shared" si="59"/>
        <v>7.1287908625443083E-2</v>
      </c>
      <c r="AC32" s="30">
        <f t="shared" si="59"/>
        <v>6.2939651980747871E-2</v>
      </c>
      <c r="AD32" s="30">
        <f t="shared" si="59"/>
        <v>6.3103192279138826E-2</v>
      </c>
    </row>
    <row r="33" spans="2:30" outlineLevel="1" x14ac:dyDescent="0.25">
      <c r="B33" s="3" t="s">
        <v>141</v>
      </c>
      <c r="E33" s="30">
        <f>+E21/E6</f>
        <v>4.8504926945293916E-2</v>
      </c>
      <c r="F33" s="30">
        <f t="shared" ref="F33:H33" si="60">+F21/F6</f>
        <v>4.5959548001139494E-2</v>
      </c>
      <c r="G33" s="30">
        <f t="shared" si="60"/>
        <v>4.3269635491202961E-2</v>
      </c>
      <c r="H33" s="30">
        <f t="shared" si="60"/>
        <v>1.8655639965381287E-2</v>
      </c>
      <c r="K33" s="30">
        <f t="shared" ref="K33:S33" si="61">+K21/K6</f>
        <v>4.1627543035993739E-2</v>
      </c>
      <c r="L33" s="30">
        <f t="shared" si="61"/>
        <v>4.8504926945293916E-2</v>
      </c>
      <c r="M33" s="30">
        <f t="shared" si="61"/>
        <v>4.5037724898432968E-2</v>
      </c>
      <c r="N33" s="30">
        <f t="shared" si="61"/>
        <v>4.2150910667823067E-2</v>
      </c>
      <c r="O33" s="30">
        <f t="shared" si="61"/>
        <v>3.1382228490832158E-2</v>
      </c>
      <c r="P33" s="30">
        <f t="shared" si="61"/>
        <v>4.5959548001139494E-2</v>
      </c>
      <c r="Q33" s="30">
        <f t="shared" si="61"/>
        <v>5.129821023443408E-2</v>
      </c>
      <c r="R33" s="30">
        <f t="shared" si="61"/>
        <v>4.9304911955514362E-2</v>
      </c>
      <c r="S33" s="30">
        <f t="shared" si="61"/>
        <v>4.9368968077208614E-2</v>
      </c>
      <c r="V33" s="30">
        <f t="shared" ref="V33:AD33" si="62">+V21/V6</f>
        <v>4.1627543035993739E-2</v>
      </c>
      <c r="W33" s="30">
        <f t="shared" si="62"/>
        <v>5.7966423820082359E-2</v>
      </c>
      <c r="X33" s="30">
        <f t="shared" si="62"/>
        <v>5.0877192982456139E-2</v>
      </c>
      <c r="Y33" s="30">
        <f t="shared" si="62"/>
        <v>5.2577671560259477E-2</v>
      </c>
      <c r="Z33" s="30">
        <f t="shared" si="62"/>
        <v>3.1382228490832158E-2</v>
      </c>
      <c r="AA33" s="30">
        <f t="shared" si="62"/>
        <v>2.9649595687331536E-2</v>
      </c>
      <c r="AB33" s="30">
        <f t="shared" si="62"/>
        <v>5.5533674675068923E-2</v>
      </c>
      <c r="AC33" s="30">
        <f t="shared" si="62"/>
        <v>4.924102184376157E-2</v>
      </c>
      <c r="AD33" s="30">
        <f t="shared" si="62"/>
        <v>4.9368968077208614E-2</v>
      </c>
    </row>
    <row r="34" spans="2:30" outlineLevel="1" x14ac:dyDescent="0.25">
      <c r="B34" s="3" t="s">
        <v>145</v>
      </c>
      <c r="E34" s="30">
        <f>(+E6-F6)/F6</f>
        <v>0.11784256006077296</v>
      </c>
      <c r="F34" s="30">
        <f>(+F6-G6)/G6</f>
        <v>-0.11347756545163734</v>
      </c>
      <c r="G34" s="30">
        <f>(+G6-H6)/H6</f>
        <v>0.14232137705548611</v>
      </c>
      <c r="H34" s="30"/>
      <c r="K34" s="30">
        <f>(+K6-O6)/O6</f>
        <v>0.12658674188998589</v>
      </c>
      <c r="L34" s="30">
        <f>(+L6-P6)/P6</f>
        <v>0.11784256006077296</v>
      </c>
      <c r="M34" s="30">
        <f>(+M6-Q6)/Q6</f>
        <v>8.583312326695236E-2</v>
      </c>
      <c r="N34" s="30">
        <f>(+N6-R6)/R6</f>
        <v>6.8582020389249307E-2</v>
      </c>
      <c r="O34" s="30">
        <f>(+O6-S6)/S6</f>
        <v>5.270972531551596E-2</v>
      </c>
      <c r="P34" s="30"/>
      <c r="Q34" s="30"/>
      <c r="R34" s="30"/>
      <c r="V34" s="30">
        <f>(+V6-Z6)/Z6</f>
        <v>0.12658674188998589</v>
      </c>
      <c r="W34" s="30">
        <f>(+W6-AA6)/AA6</f>
        <v>0.215633423180593</v>
      </c>
      <c r="X34" s="30">
        <f>(+X6-AB6)/AB6</f>
        <v>0.12248916896415912</v>
      </c>
      <c r="Y34" s="30">
        <f>(+Y6-AC6)/AC6</f>
        <v>8.4413180303591268E-2</v>
      </c>
      <c r="Z34" s="30">
        <f>(+Z6-AD6)/AD6</f>
        <v>5.270972531551596E-2</v>
      </c>
    </row>
    <row r="37" spans="2:30" x14ac:dyDescent="0.25">
      <c r="B37" s="12" t="s">
        <v>154</v>
      </c>
      <c r="H37" s="7"/>
    </row>
    <row r="38" spans="2:30" outlineLevel="1" x14ac:dyDescent="0.25">
      <c r="B38" s="6" t="s">
        <v>143</v>
      </c>
      <c r="E38" s="7">
        <v>100427343</v>
      </c>
      <c r="F38" s="7">
        <v>95819225</v>
      </c>
      <c r="G38" s="7">
        <v>85000000</v>
      </c>
      <c r="H38" s="7">
        <v>85000000</v>
      </c>
      <c r="I38" s="7"/>
      <c r="J38" s="7"/>
      <c r="K38" s="7">
        <v>100427343</v>
      </c>
      <c r="L38" s="7">
        <v>100427343</v>
      </c>
      <c r="M38" s="7">
        <v>100427343</v>
      </c>
      <c r="N38" s="7">
        <v>100427343</v>
      </c>
      <c r="O38" s="7">
        <v>95819225</v>
      </c>
      <c r="P38" s="7">
        <v>95819225</v>
      </c>
      <c r="Q38" s="7">
        <v>85910435</v>
      </c>
      <c r="R38" s="7">
        <v>85000000</v>
      </c>
      <c r="S38" s="7">
        <v>85000000</v>
      </c>
      <c r="T38" s="7"/>
      <c r="U38" s="7"/>
      <c r="V38" s="7">
        <v>100427343</v>
      </c>
      <c r="W38" s="7">
        <v>100427343</v>
      </c>
      <c r="X38" s="7">
        <v>100427343</v>
      </c>
      <c r="Y38" s="7">
        <v>100427343</v>
      </c>
      <c r="Z38" s="7">
        <v>95819225</v>
      </c>
      <c r="AA38" s="7">
        <v>95819225</v>
      </c>
      <c r="AB38" s="7">
        <v>85910435</v>
      </c>
      <c r="AC38" s="7">
        <v>85000000</v>
      </c>
      <c r="AD38" s="7">
        <v>85000000</v>
      </c>
    </row>
    <row r="39" spans="2:30" outlineLevel="1" x14ac:dyDescent="0.25">
      <c r="B39" s="6" t="s">
        <v>142</v>
      </c>
      <c r="E39" s="7">
        <v>98369471</v>
      </c>
      <c r="F39" s="7">
        <v>85580191</v>
      </c>
      <c r="G39" s="7">
        <v>85000000</v>
      </c>
      <c r="H39" s="7">
        <v>85000000</v>
      </c>
      <c r="I39" s="7"/>
      <c r="J39" s="7"/>
      <c r="K39" s="23">
        <v>100427343</v>
      </c>
      <c r="L39" s="23">
        <v>98369471</v>
      </c>
      <c r="M39" s="23">
        <v>98089401</v>
      </c>
      <c r="N39" s="7">
        <v>96280037</v>
      </c>
      <c r="O39" s="7">
        <v>95819225</v>
      </c>
      <c r="P39" s="7">
        <v>85580191</v>
      </c>
      <c r="Q39" s="7">
        <v>85033349</v>
      </c>
      <c r="R39" s="7">
        <v>85000000</v>
      </c>
      <c r="S39" s="7">
        <v>85000000</v>
      </c>
      <c r="T39" s="7"/>
      <c r="U39" s="7"/>
      <c r="V39" s="7">
        <v>100427343</v>
      </c>
      <c r="W39" s="7">
        <v>100427343</v>
      </c>
      <c r="X39" s="7">
        <v>100427343</v>
      </c>
      <c r="Y39" s="7">
        <v>96730721</v>
      </c>
      <c r="Z39" s="7">
        <v>95819225</v>
      </c>
      <c r="AA39" s="7">
        <v>87217089</v>
      </c>
      <c r="AB39" s="7">
        <v>85100048</v>
      </c>
      <c r="AC39" s="7">
        <v>85000000</v>
      </c>
      <c r="AD39" s="7">
        <v>85000000</v>
      </c>
    </row>
    <row r="40" spans="2:30" outlineLevel="1" x14ac:dyDescent="0.25">
      <c r="B40" s="6" t="s">
        <v>151</v>
      </c>
      <c r="E40" s="7">
        <v>98692656</v>
      </c>
      <c r="F40" s="7">
        <v>85580191</v>
      </c>
      <c r="G40" s="7">
        <v>85000000</v>
      </c>
      <c r="H40" s="7">
        <v>85000000</v>
      </c>
      <c r="K40" s="23">
        <v>100800102.8704896</v>
      </c>
      <c r="L40" s="23">
        <v>98692656</v>
      </c>
      <c r="M40" s="23">
        <v>98426325</v>
      </c>
      <c r="N40" s="7">
        <v>96540116</v>
      </c>
      <c r="O40" s="7">
        <v>95819225</v>
      </c>
      <c r="P40" s="7">
        <v>85580191</v>
      </c>
      <c r="Q40" s="7">
        <v>85033349</v>
      </c>
      <c r="R40" s="7">
        <v>85000000</v>
      </c>
      <c r="S40" s="7">
        <v>85000000</v>
      </c>
      <c r="V40" s="23">
        <v>100770008</v>
      </c>
      <c r="W40" s="23">
        <v>100733147</v>
      </c>
      <c r="X40" s="23">
        <v>100777334</v>
      </c>
      <c r="Y40" s="7">
        <v>96810745</v>
      </c>
      <c r="Z40" s="7">
        <v>95819225</v>
      </c>
      <c r="AA40" s="7">
        <v>87217089</v>
      </c>
      <c r="AB40" s="7">
        <v>85100048</v>
      </c>
      <c r="AC40" s="7">
        <v>85000000</v>
      </c>
      <c r="AD40" s="7">
        <v>85000000</v>
      </c>
    </row>
    <row r="41" spans="2:30" outlineLevel="1" x14ac:dyDescent="0.25">
      <c r="B41" s="3" t="s">
        <v>155</v>
      </c>
      <c r="E41" s="19">
        <f>(+E24*1000000)/E39</f>
        <v>5.7131546432734197</v>
      </c>
      <c r="F41" s="19">
        <f>(+F24*1000000)/F39</f>
        <v>5.5036100585473102</v>
      </c>
      <c r="G41" s="19">
        <f t="shared" ref="G41:H41" si="63">(+G24*1000000)/G39</f>
        <v>5.8117647058823527</v>
      </c>
      <c r="H41" s="19">
        <f t="shared" si="63"/>
        <v>2.0823529411764707</v>
      </c>
      <c r="I41" s="19"/>
      <c r="J41" s="19"/>
      <c r="K41" s="19">
        <f>(+K24*1000000)/K39</f>
        <v>1.3243405234767587</v>
      </c>
      <c r="L41" s="19">
        <f t="shared" ref="L41:S41" si="64">(+L24*1000000)/L39</f>
        <v>5.7233203988664325</v>
      </c>
      <c r="M41" s="19">
        <f t="shared" si="64"/>
        <v>3.8740169286995645</v>
      </c>
      <c r="N41" s="19">
        <f t="shared" si="64"/>
        <v>2.4407967354644868</v>
      </c>
      <c r="O41" s="19">
        <f t="shared" si="64"/>
        <v>0.87665079737390905</v>
      </c>
      <c r="P41" s="19">
        <f t="shared" si="64"/>
        <v>5.5036100585473102</v>
      </c>
      <c r="Q41" s="19">
        <f t="shared" si="64"/>
        <v>4.6687564898802236</v>
      </c>
      <c r="R41" s="19">
        <f t="shared" si="64"/>
        <v>3.0352941176470587</v>
      </c>
      <c r="S41" s="19">
        <f t="shared" si="64"/>
        <v>1.5058823529411764</v>
      </c>
      <c r="T41" s="19"/>
      <c r="U41" s="19"/>
      <c r="V41" s="19">
        <f t="shared" ref="V41:AD41" si="65">(+V24*1000000)/V39</f>
        <v>1.3243405234767587</v>
      </c>
      <c r="W41" s="19">
        <f t="shared" si="65"/>
        <v>1.8222129007236605</v>
      </c>
      <c r="X41" s="19">
        <f t="shared" si="65"/>
        <v>1.4438298940160152</v>
      </c>
      <c r="Y41" s="19">
        <f t="shared" si="65"/>
        <v>1.5610345755615738</v>
      </c>
      <c r="Z41" s="19">
        <f t="shared" si="65"/>
        <v>0.87665079737390905</v>
      </c>
      <c r="AA41" s="19">
        <f t="shared" si="65"/>
        <v>0.84845757693197033</v>
      </c>
      <c r="AB41" s="19">
        <f t="shared" si="65"/>
        <v>1.6333715816470515</v>
      </c>
      <c r="AC41" s="19">
        <f t="shared" si="65"/>
        <v>1.5294117647058822</v>
      </c>
      <c r="AD41" s="19">
        <f t="shared" si="65"/>
        <v>1.5058823529411764</v>
      </c>
    </row>
    <row r="42" spans="2:30" outlineLevel="1" x14ac:dyDescent="0.25">
      <c r="B42" s="3" t="s">
        <v>156</v>
      </c>
      <c r="E42" s="19">
        <f>(+E24*1000000)/E40</f>
        <v>5.6944459980892601</v>
      </c>
      <c r="F42" s="19">
        <f>(+F24*1000000)/F40</f>
        <v>5.5036100585473102</v>
      </c>
      <c r="G42" s="19">
        <f t="shared" ref="G42:H42" si="66">(+G24*1000000)/G40</f>
        <v>5.8117647058823527</v>
      </c>
      <c r="H42" s="19">
        <f t="shared" si="66"/>
        <v>2.0823529411764707</v>
      </c>
      <c r="I42" s="19"/>
      <c r="J42" s="19"/>
      <c r="K42" s="19">
        <f>(+K24*1000000)/K40</f>
        <v>1.3194430978992313</v>
      </c>
      <c r="L42" s="19">
        <f t="shared" ref="L42:S42" si="67">(+L24*1000000)/L40</f>
        <v>5.7045784642780308</v>
      </c>
      <c r="M42" s="19">
        <f t="shared" si="67"/>
        <v>3.860755748017616</v>
      </c>
      <c r="N42" s="19">
        <f t="shared" si="67"/>
        <v>2.434221230892244</v>
      </c>
      <c r="O42" s="19">
        <f t="shared" si="67"/>
        <v>0.87665079737390905</v>
      </c>
      <c r="P42" s="19">
        <f t="shared" si="67"/>
        <v>5.5036100585473102</v>
      </c>
      <c r="Q42" s="19">
        <f t="shared" si="67"/>
        <v>4.6687564898802236</v>
      </c>
      <c r="R42" s="19">
        <f t="shared" si="67"/>
        <v>3.0352941176470587</v>
      </c>
      <c r="S42" s="19">
        <f t="shared" si="67"/>
        <v>1.5058823529411764</v>
      </c>
      <c r="T42" s="19"/>
      <c r="U42" s="19"/>
      <c r="V42" s="19">
        <f t="shared" ref="V42:AD42" si="68">(+V24*1000000)/V40</f>
        <v>1.3198371483705746</v>
      </c>
      <c r="W42" s="19">
        <f t="shared" si="68"/>
        <v>1.8166810573286269</v>
      </c>
      <c r="X42" s="19">
        <f t="shared" si="68"/>
        <v>1.4388155971659262</v>
      </c>
      <c r="Y42" s="19">
        <f t="shared" si="68"/>
        <v>1.5597442205408087</v>
      </c>
      <c r="Z42" s="19">
        <f t="shared" si="68"/>
        <v>0.87665079737390905</v>
      </c>
      <c r="AA42" s="19">
        <f t="shared" si="68"/>
        <v>0.84845757693197033</v>
      </c>
      <c r="AB42" s="19">
        <f t="shared" si="68"/>
        <v>1.6333715816470515</v>
      </c>
      <c r="AC42" s="19">
        <f t="shared" si="68"/>
        <v>1.5294117647058822</v>
      </c>
      <c r="AD42" s="19">
        <f t="shared" si="68"/>
        <v>1.5058823529411764</v>
      </c>
    </row>
    <row r="43" spans="2:30" outlineLevel="1" x14ac:dyDescent="0.25"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spans="2:30" outlineLevel="1" x14ac:dyDescent="0.25">
      <c r="B44" s="3" t="s">
        <v>152</v>
      </c>
      <c r="E44" s="19">
        <v>5.5</v>
      </c>
      <c r="F44" s="19">
        <v>7.83</v>
      </c>
      <c r="G44" s="19">
        <v>4.92</v>
      </c>
      <c r="H44" s="19">
        <v>1.88</v>
      </c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</row>
    <row r="45" spans="2:30" outlineLevel="1" x14ac:dyDescent="0.25">
      <c r="B45" s="3" t="s">
        <v>153</v>
      </c>
      <c r="E45" s="47">
        <f>+E44/E41</f>
        <v>0.96269055249110325</v>
      </c>
      <c r="F45" s="47">
        <f t="shared" ref="F45:H45" si="69">+F44/F41</f>
        <v>1.4227025382802547</v>
      </c>
      <c r="G45" s="47">
        <f t="shared" si="69"/>
        <v>0.84655870445344128</v>
      </c>
      <c r="H45" s="47">
        <f t="shared" si="69"/>
        <v>0.90282485875706198</v>
      </c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spans="2:30" x14ac:dyDescent="0.25"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</row>
    <row r="47" spans="2:30" x14ac:dyDescent="0.25">
      <c r="E47" s="13"/>
    </row>
    <row r="49" spans="23:23" x14ac:dyDescent="0.25">
      <c r="W49" s="20"/>
    </row>
  </sheetData>
  <mergeCells count="3">
    <mergeCell ref="C1:H1"/>
    <mergeCell ref="J1:S1"/>
    <mergeCell ref="U1:A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39" orientation="landscape" r:id="rId1"/>
  <ignoredErrors>
    <ignoredError sqref="O8 E8:F8 K8 O25:O27 O37 O13:O14 O18:O19 O21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C0E6-B04C-4FD3-A2D7-3501D9FC356C}">
  <sheetPr>
    <pageSetUpPr fitToPage="1"/>
  </sheetPr>
  <dimension ref="B1:W65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V26" sqref="V26"/>
    </sheetView>
  </sheetViews>
  <sheetFormatPr baseColWidth="10" defaultColWidth="11.5546875" defaultRowHeight="13.2" outlineLevelRow="1" x14ac:dyDescent="0.25"/>
  <cols>
    <col min="1" max="1" width="1.5546875" style="3" customWidth="1"/>
    <col min="2" max="2" width="40.6640625" style="3" customWidth="1"/>
    <col min="3" max="3" width="4.6640625" style="3" customWidth="1"/>
    <col min="4" max="8" width="7.6640625" style="3" customWidth="1"/>
    <col min="9" max="10" width="4.6640625" style="3" customWidth="1"/>
    <col min="11" max="19" width="7.6640625" style="3" customWidth="1"/>
    <col min="20" max="20" width="2" style="3" customWidth="1"/>
    <col min="21" max="16384" width="11.5546875" style="3"/>
  </cols>
  <sheetData>
    <row r="1" spans="2:20" ht="18" customHeight="1" x14ac:dyDescent="0.25">
      <c r="B1" s="14"/>
      <c r="C1" s="61" t="s">
        <v>22</v>
      </c>
      <c r="D1" s="61"/>
      <c r="E1" s="61"/>
      <c r="F1" s="61"/>
      <c r="G1" s="61"/>
      <c r="H1" s="61"/>
      <c r="I1" s="15"/>
      <c r="J1" s="61" t="s">
        <v>23</v>
      </c>
      <c r="K1" s="61"/>
      <c r="L1" s="61"/>
      <c r="M1" s="61"/>
      <c r="N1" s="61"/>
      <c r="O1" s="61"/>
      <c r="P1" s="61"/>
      <c r="Q1" s="61"/>
      <c r="R1" s="61"/>
      <c r="S1" s="61"/>
      <c r="T1" s="15"/>
    </row>
    <row r="2" spans="2:20" ht="7.3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</row>
    <row r="3" spans="2:20" s="4" customFormat="1" ht="18" customHeight="1" x14ac:dyDescent="0.3">
      <c r="B3" s="1" t="s">
        <v>32</v>
      </c>
      <c r="C3" s="2"/>
      <c r="D3" s="2"/>
      <c r="E3" s="16">
        <f t="shared" ref="E3:F3" si="0">+F3+1</f>
        <v>2025</v>
      </c>
      <c r="F3" s="16">
        <f t="shared" si="0"/>
        <v>2024</v>
      </c>
      <c r="G3" s="16">
        <f>+H3+1</f>
        <v>2023</v>
      </c>
      <c r="H3" s="16">
        <v>2022</v>
      </c>
      <c r="I3" s="16"/>
      <c r="J3" s="16"/>
      <c r="K3" s="17" t="s">
        <v>28</v>
      </c>
      <c r="L3" s="17" t="s">
        <v>0</v>
      </c>
      <c r="M3" s="17" t="s">
        <v>2</v>
      </c>
      <c r="N3" s="17" t="s">
        <v>3</v>
      </c>
      <c r="O3" s="17" t="s">
        <v>4</v>
      </c>
      <c r="P3" s="17" t="s">
        <v>5</v>
      </c>
      <c r="Q3" s="17" t="s">
        <v>1</v>
      </c>
      <c r="R3" s="17" t="s">
        <v>6</v>
      </c>
      <c r="S3" s="17" t="s">
        <v>7</v>
      </c>
      <c r="T3" s="2"/>
    </row>
    <row r="4" spans="2:20" x14ac:dyDescent="0.25">
      <c r="B4" s="39" t="s">
        <v>21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</row>
    <row r="5" spans="2:20" x14ac:dyDescent="0.25">
      <c r="B5" s="6"/>
      <c r="S5" s="7"/>
    </row>
    <row r="6" spans="2:20" x14ac:dyDescent="0.25">
      <c r="B6" s="12" t="s">
        <v>33</v>
      </c>
      <c r="S6" s="7"/>
    </row>
    <row r="7" spans="2:20" x14ac:dyDescent="0.25">
      <c r="B7" s="12"/>
      <c r="S7" s="7"/>
    </row>
    <row r="8" spans="2:20" x14ac:dyDescent="0.25">
      <c r="B8" s="12" t="s">
        <v>34</v>
      </c>
      <c r="L8" s="24"/>
      <c r="S8" s="7"/>
    </row>
    <row r="9" spans="2:20" x14ac:dyDescent="0.25">
      <c r="B9" s="6" t="s">
        <v>38</v>
      </c>
      <c r="E9" s="23">
        <v>1153</v>
      </c>
      <c r="F9" s="23">
        <v>1130</v>
      </c>
      <c r="G9" s="23">
        <v>1116</v>
      </c>
      <c r="H9" s="23">
        <v>1105</v>
      </c>
      <c r="I9" s="24"/>
      <c r="J9" s="24"/>
      <c r="K9" s="23">
        <v>1139</v>
      </c>
      <c r="L9" s="23">
        <v>1153</v>
      </c>
      <c r="M9" s="23">
        <v>1144</v>
      </c>
      <c r="N9" s="23">
        <v>1144</v>
      </c>
      <c r="O9" s="23">
        <v>1139</v>
      </c>
      <c r="P9" s="23">
        <v>1130</v>
      </c>
      <c r="Q9" s="23">
        <v>1129</v>
      </c>
      <c r="R9" s="23">
        <v>1118</v>
      </c>
      <c r="S9" s="23">
        <v>1118</v>
      </c>
    </row>
    <row r="10" spans="2:20" x14ac:dyDescent="0.25">
      <c r="B10" s="6" t="s">
        <v>39</v>
      </c>
      <c r="E10" s="23">
        <v>24</v>
      </c>
      <c r="F10" s="23">
        <v>23</v>
      </c>
      <c r="G10" s="23">
        <v>27</v>
      </c>
      <c r="H10" s="23">
        <v>22</v>
      </c>
      <c r="I10" s="24"/>
      <c r="J10" s="24"/>
      <c r="K10" s="23">
        <v>26</v>
      </c>
      <c r="L10" s="23">
        <v>24</v>
      </c>
      <c r="M10" s="23">
        <v>21</v>
      </c>
      <c r="N10" s="23">
        <v>20</v>
      </c>
      <c r="O10" s="23">
        <v>21</v>
      </c>
      <c r="P10" s="23">
        <v>23</v>
      </c>
      <c r="Q10" s="23">
        <v>23</v>
      </c>
      <c r="R10" s="23">
        <v>25</v>
      </c>
      <c r="S10" s="23">
        <v>25</v>
      </c>
    </row>
    <row r="11" spans="2:20" x14ac:dyDescent="0.25">
      <c r="B11" s="6" t="s">
        <v>40</v>
      </c>
      <c r="E11" s="23">
        <v>187</v>
      </c>
      <c r="F11" s="23">
        <v>216</v>
      </c>
      <c r="G11" s="23">
        <v>172</v>
      </c>
      <c r="H11" s="23">
        <v>187</v>
      </c>
      <c r="I11" s="24"/>
      <c r="J11" s="24"/>
      <c r="K11" s="23">
        <v>178</v>
      </c>
      <c r="L11" s="23">
        <v>187</v>
      </c>
      <c r="M11" s="23">
        <v>205</v>
      </c>
      <c r="N11" s="23">
        <v>215</v>
      </c>
      <c r="O11" s="23">
        <v>218</v>
      </c>
      <c r="P11" s="23">
        <v>216</v>
      </c>
      <c r="Q11" s="23">
        <v>229</v>
      </c>
      <c r="R11" s="23">
        <v>203</v>
      </c>
      <c r="S11" s="23">
        <v>200</v>
      </c>
    </row>
    <row r="12" spans="2:20" x14ac:dyDescent="0.25">
      <c r="B12" s="6" t="s">
        <v>41</v>
      </c>
      <c r="E12" s="23">
        <v>54</v>
      </c>
      <c r="F12" s="23">
        <v>57</v>
      </c>
      <c r="G12" s="23">
        <v>70</v>
      </c>
      <c r="H12" s="23">
        <v>71</v>
      </c>
      <c r="I12" s="24"/>
      <c r="J12" s="24"/>
      <c r="K12" s="23">
        <v>47</v>
      </c>
      <c r="L12" s="23">
        <v>54</v>
      </c>
      <c r="M12" s="23">
        <v>50</v>
      </c>
      <c r="N12" s="23">
        <v>51</v>
      </c>
      <c r="O12" s="23">
        <v>54</v>
      </c>
      <c r="P12" s="23">
        <v>57</v>
      </c>
      <c r="Q12" s="23">
        <v>67</v>
      </c>
      <c r="R12" s="23">
        <v>65</v>
      </c>
      <c r="S12" s="23">
        <v>67</v>
      </c>
    </row>
    <row r="13" spans="2:20" x14ac:dyDescent="0.25">
      <c r="B13" s="6" t="s">
        <v>42</v>
      </c>
      <c r="E13" s="23">
        <v>9</v>
      </c>
      <c r="F13" s="23">
        <v>9</v>
      </c>
      <c r="G13" s="23">
        <v>8</v>
      </c>
      <c r="H13" s="23">
        <v>61</v>
      </c>
      <c r="I13" s="24"/>
      <c r="J13" s="24"/>
      <c r="K13" s="23">
        <v>9</v>
      </c>
      <c r="L13" s="23">
        <v>9</v>
      </c>
      <c r="M13" s="23">
        <v>9</v>
      </c>
      <c r="N13" s="23">
        <v>9</v>
      </c>
      <c r="O13" s="23">
        <v>9</v>
      </c>
      <c r="P13" s="23">
        <v>9</v>
      </c>
      <c r="Q13" s="23">
        <v>9</v>
      </c>
      <c r="R13" s="23">
        <v>9</v>
      </c>
      <c r="S13" s="23">
        <v>9</v>
      </c>
    </row>
    <row r="14" spans="2:20" x14ac:dyDescent="0.25">
      <c r="B14" s="8" t="s">
        <v>35</v>
      </c>
      <c r="C14" s="8"/>
      <c r="D14" s="8"/>
      <c r="E14" s="9">
        <f>SUM(E9:E13)</f>
        <v>1427</v>
      </c>
      <c r="F14" s="9">
        <f>SUM(F9:F13)</f>
        <v>1435</v>
      </c>
      <c r="G14" s="9">
        <f>SUM(G9:G13)</f>
        <v>1393</v>
      </c>
      <c r="H14" s="9">
        <f>SUM(H9:H13)</f>
        <v>1446</v>
      </c>
      <c r="I14" s="8"/>
      <c r="J14" s="8"/>
      <c r="K14" s="9">
        <f t="shared" ref="K14:S14" si="1">SUM(K9:K13)</f>
        <v>1399</v>
      </c>
      <c r="L14" s="9">
        <f t="shared" si="1"/>
        <v>1427</v>
      </c>
      <c r="M14" s="9">
        <f t="shared" si="1"/>
        <v>1429</v>
      </c>
      <c r="N14" s="9">
        <f t="shared" si="1"/>
        <v>1439</v>
      </c>
      <c r="O14" s="9">
        <f t="shared" si="1"/>
        <v>1441</v>
      </c>
      <c r="P14" s="9">
        <f t="shared" si="1"/>
        <v>1435</v>
      </c>
      <c r="Q14" s="9">
        <f t="shared" si="1"/>
        <v>1457</v>
      </c>
      <c r="R14" s="9">
        <f t="shared" si="1"/>
        <v>1420</v>
      </c>
      <c r="S14" s="9">
        <f t="shared" si="1"/>
        <v>1419</v>
      </c>
    </row>
    <row r="15" spans="2:20" x14ac:dyDescent="0.25">
      <c r="B15" s="21"/>
      <c r="C15" s="21"/>
      <c r="D15" s="21"/>
      <c r="E15" s="22"/>
      <c r="F15" s="22"/>
      <c r="G15" s="22"/>
      <c r="H15" s="22"/>
      <c r="I15" s="21"/>
      <c r="J15" s="21"/>
      <c r="K15" s="22"/>
      <c r="L15" s="22"/>
      <c r="M15" s="22"/>
      <c r="N15" s="22"/>
      <c r="O15" s="22"/>
      <c r="P15" s="22"/>
      <c r="Q15" s="22"/>
      <c r="R15" s="22"/>
      <c r="S15" s="22"/>
    </row>
    <row r="16" spans="2:20" x14ac:dyDescent="0.25">
      <c r="B16" s="21" t="s">
        <v>43</v>
      </c>
      <c r="C16" s="21"/>
      <c r="D16" s="21"/>
      <c r="E16" s="22"/>
      <c r="F16" s="22"/>
      <c r="G16" s="22"/>
      <c r="H16" s="22"/>
      <c r="I16" s="21"/>
      <c r="J16" s="21"/>
      <c r="K16" s="22"/>
      <c r="L16" s="22"/>
      <c r="M16" s="22"/>
      <c r="N16" s="22"/>
      <c r="O16" s="22"/>
      <c r="P16" s="22"/>
      <c r="Q16" s="22"/>
      <c r="R16" s="22"/>
      <c r="S16" s="22"/>
    </row>
    <row r="17" spans="2:19" ht="13.35" customHeight="1" x14ac:dyDescent="0.25">
      <c r="B17" s="6" t="s">
        <v>44</v>
      </c>
      <c r="E17" s="23">
        <v>653</v>
      </c>
      <c r="F17" s="23">
        <v>482</v>
      </c>
      <c r="G17" s="23">
        <v>646</v>
      </c>
      <c r="H17" s="23">
        <v>1140</v>
      </c>
      <c r="I17" s="24"/>
      <c r="J17" s="24"/>
      <c r="K17" s="23">
        <v>850</v>
      </c>
      <c r="L17" s="23">
        <v>653</v>
      </c>
      <c r="M17" s="23">
        <v>845</v>
      </c>
      <c r="N17" s="23">
        <v>848</v>
      </c>
      <c r="O17" s="23">
        <v>805</v>
      </c>
      <c r="P17" s="23">
        <v>482</v>
      </c>
      <c r="Q17" s="23">
        <v>627</v>
      </c>
      <c r="R17" s="23">
        <v>705</v>
      </c>
      <c r="S17" s="23">
        <v>740</v>
      </c>
    </row>
    <row r="18" spans="2:19" x14ac:dyDescent="0.25">
      <c r="B18" s="6" t="s">
        <v>45</v>
      </c>
      <c r="E18" s="23">
        <v>186</v>
      </c>
      <c r="F18" s="23">
        <v>122</v>
      </c>
      <c r="G18" s="23">
        <v>106</v>
      </c>
      <c r="H18" s="23">
        <v>354</v>
      </c>
      <c r="I18" s="24"/>
      <c r="J18" s="24"/>
      <c r="K18" s="23">
        <v>207</v>
      </c>
      <c r="L18" s="23">
        <v>186</v>
      </c>
      <c r="M18" s="23">
        <v>370</v>
      </c>
      <c r="N18" s="23">
        <v>251</v>
      </c>
      <c r="O18" s="23">
        <v>182</v>
      </c>
      <c r="P18" s="23">
        <v>122</v>
      </c>
      <c r="Q18" s="23">
        <v>164</v>
      </c>
      <c r="R18" s="23">
        <v>99</v>
      </c>
      <c r="S18" s="23">
        <v>105</v>
      </c>
    </row>
    <row r="19" spans="2:19" x14ac:dyDescent="0.25">
      <c r="B19" s="6" t="s">
        <v>46</v>
      </c>
      <c r="E19" s="23">
        <v>0</v>
      </c>
      <c r="F19" s="23">
        <v>2990</v>
      </c>
      <c r="G19" s="23">
        <v>2776</v>
      </c>
      <c r="H19" s="23">
        <v>864</v>
      </c>
      <c r="I19" s="24"/>
      <c r="J19" s="24"/>
      <c r="K19" s="23">
        <v>0</v>
      </c>
      <c r="L19" s="23">
        <v>0</v>
      </c>
      <c r="M19" s="23">
        <v>0</v>
      </c>
      <c r="N19" s="23">
        <v>0</v>
      </c>
      <c r="O19" s="23">
        <v>2892</v>
      </c>
      <c r="P19" s="23">
        <v>2990</v>
      </c>
      <c r="Q19" s="23">
        <v>3139</v>
      </c>
      <c r="R19" s="23">
        <v>2835</v>
      </c>
      <c r="S19" s="23">
        <v>3143</v>
      </c>
    </row>
    <row r="20" spans="2:19" x14ac:dyDescent="0.25">
      <c r="B20" s="6" t="s">
        <v>47</v>
      </c>
      <c r="E20" s="23">
        <v>8</v>
      </c>
      <c r="F20" s="23">
        <v>7</v>
      </c>
      <c r="G20" s="23">
        <v>0</v>
      </c>
      <c r="H20" s="23">
        <v>26</v>
      </c>
      <c r="I20" s="24"/>
      <c r="J20" s="24"/>
      <c r="K20" s="23">
        <v>8</v>
      </c>
      <c r="L20" s="23">
        <v>8</v>
      </c>
      <c r="M20" s="23">
        <v>11</v>
      </c>
      <c r="N20" s="23">
        <v>11</v>
      </c>
      <c r="O20" s="23">
        <v>8</v>
      </c>
      <c r="P20" s="23">
        <v>7</v>
      </c>
      <c r="Q20" s="23">
        <v>7</v>
      </c>
      <c r="R20" s="23">
        <v>6</v>
      </c>
      <c r="S20" s="23">
        <v>5</v>
      </c>
    </row>
    <row r="21" spans="2:19" x14ac:dyDescent="0.25">
      <c r="B21" s="6" t="s">
        <v>48</v>
      </c>
      <c r="E21" s="23">
        <v>304</v>
      </c>
      <c r="F21" s="23">
        <v>567</v>
      </c>
      <c r="G21" s="23">
        <v>763</v>
      </c>
      <c r="H21" s="23">
        <v>434</v>
      </c>
      <c r="I21" s="24"/>
      <c r="J21" s="24"/>
      <c r="K21" s="23">
        <v>232</v>
      </c>
      <c r="L21" s="23">
        <v>304</v>
      </c>
      <c r="M21" s="23">
        <v>124</v>
      </c>
      <c r="N21" s="23">
        <v>287</v>
      </c>
      <c r="O21" s="23">
        <v>395</v>
      </c>
      <c r="P21" s="23">
        <v>567</v>
      </c>
      <c r="Q21" s="23">
        <v>509</v>
      </c>
      <c r="R21" s="23">
        <v>692</v>
      </c>
      <c r="S21" s="23">
        <v>777</v>
      </c>
    </row>
    <row r="22" spans="2:19" x14ac:dyDescent="0.25">
      <c r="B22" s="6" t="s">
        <v>49</v>
      </c>
      <c r="E22" s="23">
        <v>48</v>
      </c>
      <c r="F22" s="23">
        <v>39</v>
      </c>
      <c r="G22" s="23">
        <v>57</v>
      </c>
      <c r="H22" s="23">
        <v>27</v>
      </c>
      <c r="I22" s="24"/>
      <c r="J22" s="24"/>
      <c r="K22" s="23">
        <v>31</v>
      </c>
      <c r="L22" s="23">
        <v>48</v>
      </c>
      <c r="M22" s="23">
        <v>16</v>
      </c>
      <c r="N22" s="23">
        <v>17</v>
      </c>
      <c r="O22" s="23">
        <v>12</v>
      </c>
      <c r="P22" s="23">
        <v>39</v>
      </c>
      <c r="Q22" s="23">
        <v>21</v>
      </c>
      <c r="R22" s="23">
        <v>22</v>
      </c>
      <c r="S22" s="23">
        <v>21</v>
      </c>
    </row>
    <row r="23" spans="2:19" x14ac:dyDescent="0.25">
      <c r="B23" s="6" t="s">
        <v>50</v>
      </c>
      <c r="E23" s="23">
        <v>4323</v>
      </c>
      <c r="F23" s="23">
        <v>1128</v>
      </c>
      <c r="G23" s="23">
        <v>842</v>
      </c>
      <c r="H23" s="23">
        <v>890</v>
      </c>
      <c r="I23" s="24"/>
      <c r="J23" s="24"/>
      <c r="K23" s="23">
        <v>4433</v>
      </c>
      <c r="L23" s="23">
        <v>4323</v>
      </c>
      <c r="M23" s="23">
        <v>3459</v>
      </c>
      <c r="N23" s="23">
        <v>3251</v>
      </c>
      <c r="O23" s="23">
        <v>186</v>
      </c>
      <c r="P23" s="23">
        <v>1128</v>
      </c>
      <c r="Q23" s="23">
        <v>184</v>
      </c>
      <c r="R23" s="23">
        <v>39</v>
      </c>
      <c r="S23" s="23">
        <v>50</v>
      </c>
    </row>
    <row r="24" spans="2:19" x14ac:dyDescent="0.25">
      <c r="B24" s="8" t="s">
        <v>36</v>
      </c>
      <c r="C24" s="8"/>
      <c r="D24" s="8"/>
      <c r="E24" s="9">
        <f>SUM(E17:E23)</f>
        <v>5522</v>
      </c>
      <c r="F24" s="9">
        <f t="shared" ref="F24:H24" si="2">SUM(F17:F23)</f>
        <v>5335</v>
      </c>
      <c r="G24" s="9">
        <f t="shared" si="2"/>
        <v>5190</v>
      </c>
      <c r="H24" s="9">
        <f t="shared" si="2"/>
        <v>3735</v>
      </c>
      <c r="I24" s="8"/>
      <c r="J24" s="8"/>
      <c r="K24" s="9">
        <f t="shared" ref="K24:R24" si="3">SUM(K17:K23)</f>
        <v>5761</v>
      </c>
      <c r="L24" s="9">
        <f t="shared" si="3"/>
        <v>5522</v>
      </c>
      <c r="M24" s="9">
        <f t="shared" si="3"/>
        <v>4825</v>
      </c>
      <c r="N24" s="9">
        <f t="shared" si="3"/>
        <v>4665</v>
      </c>
      <c r="O24" s="9">
        <f t="shared" si="3"/>
        <v>4480</v>
      </c>
      <c r="P24" s="9">
        <f t="shared" si="3"/>
        <v>5335</v>
      </c>
      <c r="Q24" s="9">
        <f t="shared" si="3"/>
        <v>4651</v>
      </c>
      <c r="R24" s="9">
        <f t="shared" si="3"/>
        <v>4398</v>
      </c>
      <c r="S24" s="9">
        <f>SUM(S17:S23)</f>
        <v>4841</v>
      </c>
    </row>
    <row r="25" spans="2:19" x14ac:dyDescent="0.25">
      <c r="B25" s="8"/>
      <c r="C25" s="8"/>
      <c r="D25" s="8"/>
      <c r="E25" s="9"/>
      <c r="F25" s="9"/>
      <c r="G25" s="9"/>
      <c r="H25" s="9"/>
      <c r="I25" s="8"/>
      <c r="J25" s="8"/>
      <c r="K25" s="9"/>
      <c r="L25" s="9"/>
      <c r="M25" s="9"/>
      <c r="N25" s="9"/>
      <c r="O25" s="9"/>
      <c r="P25" s="9"/>
      <c r="Q25" s="9"/>
      <c r="R25" s="9"/>
      <c r="S25" s="9"/>
    </row>
    <row r="26" spans="2:19" ht="18" customHeight="1" x14ac:dyDescent="0.25">
      <c r="B26" s="8" t="s">
        <v>37</v>
      </c>
      <c r="C26" s="8"/>
      <c r="D26" s="8"/>
      <c r="E26" s="9">
        <f>+E14+E24</f>
        <v>6949</v>
      </c>
      <c r="F26" s="9">
        <f t="shared" ref="F26:H26" si="4">+F14+F24</f>
        <v>6770</v>
      </c>
      <c r="G26" s="9">
        <f t="shared" si="4"/>
        <v>6583</v>
      </c>
      <c r="H26" s="9">
        <f t="shared" si="4"/>
        <v>5181</v>
      </c>
      <c r="I26" s="8"/>
      <c r="J26" s="8"/>
      <c r="K26" s="9">
        <f t="shared" ref="K26:S26" si="5">+K14+K24</f>
        <v>7160</v>
      </c>
      <c r="L26" s="9">
        <f t="shared" si="5"/>
        <v>6949</v>
      </c>
      <c r="M26" s="9">
        <f t="shared" si="5"/>
        <v>6254</v>
      </c>
      <c r="N26" s="9">
        <f t="shared" si="5"/>
        <v>6104</v>
      </c>
      <c r="O26" s="9">
        <f t="shared" si="5"/>
        <v>5921</v>
      </c>
      <c r="P26" s="9">
        <f t="shared" si="5"/>
        <v>6770</v>
      </c>
      <c r="Q26" s="9">
        <f t="shared" si="5"/>
        <v>6108</v>
      </c>
      <c r="R26" s="9">
        <f t="shared" si="5"/>
        <v>5818</v>
      </c>
      <c r="S26" s="9">
        <f t="shared" si="5"/>
        <v>6260</v>
      </c>
    </row>
    <row r="29" spans="2:19" x14ac:dyDescent="0.25">
      <c r="B29" s="12" t="s">
        <v>51</v>
      </c>
    </row>
    <row r="31" spans="2:19" x14ac:dyDescent="0.25">
      <c r="B31" s="12" t="s">
        <v>52</v>
      </c>
      <c r="S31" s="7"/>
    </row>
    <row r="32" spans="2:19" x14ac:dyDescent="0.25">
      <c r="B32" s="6" t="s">
        <v>63</v>
      </c>
      <c r="E32" s="23">
        <v>1029</v>
      </c>
      <c r="F32" s="23">
        <v>798</v>
      </c>
      <c r="G32" s="23">
        <v>164</v>
      </c>
      <c r="H32" s="23">
        <v>164</v>
      </c>
      <c r="I32" s="24"/>
      <c r="J32" s="24"/>
      <c r="K32" s="23">
        <v>1029</v>
      </c>
      <c r="L32" s="23">
        <v>1029</v>
      </c>
      <c r="M32" s="23">
        <v>1029</v>
      </c>
      <c r="N32" s="23">
        <v>1029</v>
      </c>
      <c r="O32" s="23">
        <v>798</v>
      </c>
      <c r="P32" s="23">
        <v>798</v>
      </c>
      <c r="Q32" s="23">
        <v>162</v>
      </c>
      <c r="R32" s="23">
        <v>137</v>
      </c>
      <c r="S32" s="23">
        <v>137</v>
      </c>
    </row>
    <row r="33" spans="2:19" x14ac:dyDescent="0.25">
      <c r="B33" s="6" t="s">
        <v>64</v>
      </c>
      <c r="E33" s="23">
        <v>667</v>
      </c>
      <c r="F33" s="23">
        <v>816</v>
      </c>
      <c r="G33" s="23">
        <v>1491</v>
      </c>
      <c r="H33" s="23">
        <v>512</v>
      </c>
      <c r="I33" s="24"/>
      <c r="J33" s="24"/>
      <c r="K33" s="23">
        <v>773</v>
      </c>
      <c r="L33" s="23">
        <v>666</v>
      </c>
      <c r="M33" s="23">
        <v>468</v>
      </c>
      <c r="N33" s="23">
        <v>322</v>
      </c>
      <c r="O33" s="23">
        <v>158</v>
      </c>
      <c r="P33" s="23">
        <v>816</v>
      </c>
      <c r="Q33" s="23">
        <v>1423</v>
      </c>
      <c r="R33" s="23">
        <v>1272</v>
      </c>
      <c r="S33" s="23">
        <v>1308</v>
      </c>
    </row>
    <row r="34" spans="2:19" x14ac:dyDescent="0.25">
      <c r="B34" s="6" t="s">
        <v>65</v>
      </c>
      <c r="E34" s="23">
        <v>0</v>
      </c>
      <c r="F34" s="23">
        <v>188</v>
      </c>
      <c r="G34" s="23">
        <v>121</v>
      </c>
      <c r="H34" s="23">
        <v>117</v>
      </c>
      <c r="I34" s="24"/>
      <c r="J34" s="24"/>
      <c r="K34" s="23">
        <v>0</v>
      </c>
      <c r="L34" s="23">
        <v>0</v>
      </c>
      <c r="M34" s="23">
        <v>0</v>
      </c>
      <c r="N34" s="23">
        <v>0</v>
      </c>
      <c r="O34" s="23">
        <v>162</v>
      </c>
      <c r="P34" s="23">
        <v>188</v>
      </c>
      <c r="Q34" s="23">
        <v>145</v>
      </c>
      <c r="R34" s="23">
        <v>138</v>
      </c>
      <c r="S34" s="23">
        <v>125</v>
      </c>
    </row>
    <row r="35" spans="2:19" x14ac:dyDescent="0.25">
      <c r="B35" s="8" t="s">
        <v>53</v>
      </c>
      <c r="C35" s="8"/>
      <c r="D35" s="8"/>
      <c r="E35" s="9">
        <f>SUM(E32:E34)</f>
        <v>1696</v>
      </c>
      <c r="F35" s="9">
        <f>SUM(F32:F34)</f>
        <v>1802</v>
      </c>
      <c r="G35" s="9">
        <f>SUM(G32:G34)</f>
        <v>1776</v>
      </c>
      <c r="H35" s="9">
        <f>SUM(H32:H34)</f>
        <v>793</v>
      </c>
      <c r="I35" s="8"/>
      <c r="J35" s="8"/>
      <c r="K35" s="9">
        <f t="shared" ref="K35:S35" si="6">SUM(K32:K34)</f>
        <v>1802</v>
      </c>
      <c r="L35" s="9">
        <f t="shared" si="6"/>
        <v>1695</v>
      </c>
      <c r="M35" s="9">
        <f t="shared" si="6"/>
        <v>1497</v>
      </c>
      <c r="N35" s="9">
        <f t="shared" si="6"/>
        <v>1351</v>
      </c>
      <c r="O35" s="9">
        <f t="shared" si="6"/>
        <v>1118</v>
      </c>
      <c r="P35" s="9">
        <f t="shared" si="6"/>
        <v>1802</v>
      </c>
      <c r="Q35" s="9">
        <f t="shared" si="6"/>
        <v>1730</v>
      </c>
      <c r="R35" s="9">
        <f t="shared" si="6"/>
        <v>1547</v>
      </c>
      <c r="S35" s="9">
        <f t="shared" si="6"/>
        <v>1570</v>
      </c>
    </row>
    <row r="36" spans="2:19" x14ac:dyDescent="0.25">
      <c r="B36" s="21"/>
      <c r="C36" s="21"/>
      <c r="D36" s="21"/>
      <c r="E36" s="22"/>
      <c r="F36" s="22"/>
      <c r="G36" s="22"/>
      <c r="H36" s="22"/>
      <c r="I36" s="21"/>
      <c r="J36" s="21"/>
      <c r="K36" s="22"/>
      <c r="L36" s="22"/>
      <c r="M36" s="22"/>
      <c r="N36" s="22"/>
      <c r="O36" s="22"/>
      <c r="P36" s="22"/>
      <c r="Q36" s="22"/>
      <c r="R36" s="22"/>
      <c r="S36" s="22"/>
    </row>
    <row r="37" spans="2:19" x14ac:dyDescent="0.25">
      <c r="B37" s="21" t="s">
        <v>55</v>
      </c>
      <c r="C37" s="21"/>
      <c r="D37" s="21"/>
      <c r="E37" s="22"/>
      <c r="F37" s="22"/>
      <c r="G37" s="22"/>
      <c r="H37" s="22"/>
      <c r="I37" s="21"/>
      <c r="J37" s="21"/>
      <c r="K37" s="22"/>
      <c r="L37" s="22"/>
      <c r="M37" s="22"/>
      <c r="N37" s="22"/>
      <c r="O37" s="22"/>
      <c r="P37" s="22"/>
      <c r="Q37" s="22"/>
      <c r="R37" s="22"/>
      <c r="S37" s="22"/>
    </row>
    <row r="38" spans="2:19" ht="13.35" customHeight="1" x14ac:dyDescent="0.25">
      <c r="B38" s="6" t="s">
        <v>54</v>
      </c>
      <c r="E38" s="23">
        <v>0</v>
      </c>
      <c r="F38" s="23">
        <v>276</v>
      </c>
      <c r="G38" s="23">
        <v>342</v>
      </c>
      <c r="H38" s="23">
        <v>200</v>
      </c>
      <c r="I38" s="24"/>
      <c r="J38" s="24"/>
      <c r="K38" s="23">
        <v>30</v>
      </c>
      <c r="L38" s="23">
        <v>0</v>
      </c>
      <c r="M38" s="23">
        <v>371</v>
      </c>
      <c r="N38" s="23">
        <v>333</v>
      </c>
      <c r="O38" s="23">
        <v>293</v>
      </c>
      <c r="P38" s="23">
        <v>276</v>
      </c>
      <c r="Q38" s="23">
        <v>445</v>
      </c>
      <c r="R38" s="23">
        <v>407</v>
      </c>
      <c r="S38" s="23">
        <v>373</v>
      </c>
    </row>
    <row r="39" spans="2:19" x14ac:dyDescent="0.25">
      <c r="B39" s="6" t="s">
        <v>56</v>
      </c>
      <c r="E39" s="23">
        <v>121</v>
      </c>
      <c r="F39" s="23">
        <v>147</v>
      </c>
      <c r="G39" s="23">
        <v>108</v>
      </c>
      <c r="H39" s="23">
        <v>120</v>
      </c>
      <c r="I39" s="24"/>
      <c r="J39" s="24"/>
      <c r="K39" s="23">
        <v>115</v>
      </c>
      <c r="L39" s="23">
        <v>121</v>
      </c>
      <c r="M39" s="23">
        <v>133</v>
      </c>
      <c r="N39" s="23">
        <v>139</v>
      </c>
      <c r="O39" s="23">
        <v>145</v>
      </c>
      <c r="P39" s="23">
        <v>147</v>
      </c>
      <c r="Q39" s="23">
        <v>162</v>
      </c>
      <c r="R39" s="23">
        <v>152</v>
      </c>
      <c r="S39" s="23">
        <v>148</v>
      </c>
    </row>
    <row r="40" spans="2:19" x14ac:dyDescent="0.25">
      <c r="B40" s="6" t="s">
        <v>57</v>
      </c>
      <c r="E40" s="23">
        <v>0</v>
      </c>
      <c r="F40" s="23">
        <v>133</v>
      </c>
      <c r="G40" s="23">
        <v>78</v>
      </c>
      <c r="H40" s="23">
        <v>619</v>
      </c>
      <c r="I40" s="24"/>
      <c r="J40" s="24"/>
      <c r="K40" s="23">
        <v>0</v>
      </c>
      <c r="L40" s="23">
        <v>0</v>
      </c>
      <c r="M40" s="23">
        <v>0</v>
      </c>
      <c r="N40" s="23">
        <v>0</v>
      </c>
      <c r="O40" s="23">
        <v>137</v>
      </c>
      <c r="P40" s="23">
        <v>133</v>
      </c>
      <c r="Q40" s="23">
        <v>89</v>
      </c>
      <c r="R40" s="23">
        <v>81</v>
      </c>
      <c r="S40" s="23">
        <v>73</v>
      </c>
    </row>
    <row r="41" spans="2:19" x14ac:dyDescent="0.25">
      <c r="B41" s="8" t="s">
        <v>58</v>
      </c>
      <c r="C41" s="8"/>
      <c r="D41" s="8"/>
      <c r="E41" s="9">
        <f>SUM(E38:E40)</f>
        <v>121</v>
      </c>
      <c r="F41" s="9">
        <f>SUM(F38:F40)</f>
        <v>556</v>
      </c>
      <c r="G41" s="9">
        <f>SUM(G38:G40)</f>
        <v>528</v>
      </c>
      <c r="H41" s="9">
        <f>SUM(H38:H40)</f>
        <v>939</v>
      </c>
      <c r="I41" s="8"/>
      <c r="J41" s="8"/>
      <c r="K41" s="9">
        <f t="shared" ref="K41:S41" si="7">SUM(K38:K40)</f>
        <v>145</v>
      </c>
      <c r="L41" s="9">
        <f t="shared" si="7"/>
        <v>121</v>
      </c>
      <c r="M41" s="9">
        <f t="shared" si="7"/>
        <v>504</v>
      </c>
      <c r="N41" s="9">
        <f t="shared" si="7"/>
        <v>472</v>
      </c>
      <c r="O41" s="9">
        <f t="shared" si="7"/>
        <v>575</v>
      </c>
      <c r="P41" s="9">
        <f t="shared" si="7"/>
        <v>556</v>
      </c>
      <c r="Q41" s="9">
        <f t="shared" si="7"/>
        <v>696</v>
      </c>
      <c r="R41" s="9">
        <f t="shared" si="7"/>
        <v>640</v>
      </c>
      <c r="S41" s="9">
        <f t="shared" si="7"/>
        <v>594</v>
      </c>
    </row>
    <row r="43" spans="2:19" x14ac:dyDescent="0.25">
      <c r="B43" s="21" t="s">
        <v>59</v>
      </c>
      <c r="C43" s="21"/>
      <c r="D43" s="21"/>
      <c r="E43" s="22"/>
      <c r="F43" s="22"/>
      <c r="G43" s="22"/>
      <c r="H43" s="22"/>
      <c r="I43" s="21"/>
      <c r="J43" s="21"/>
      <c r="K43" s="22"/>
      <c r="L43" s="22"/>
      <c r="M43" s="22"/>
      <c r="N43" s="22"/>
      <c r="O43" s="22"/>
      <c r="P43" s="22"/>
      <c r="Q43" s="22"/>
      <c r="R43" s="22"/>
      <c r="S43" s="22"/>
    </row>
    <row r="44" spans="2:19" ht="13.35" customHeight="1" x14ac:dyDescent="0.25">
      <c r="B44" s="6" t="s">
        <v>60</v>
      </c>
      <c r="E44" s="23">
        <v>76</v>
      </c>
      <c r="F44" s="23">
        <v>77</v>
      </c>
      <c r="G44" s="23">
        <v>71</v>
      </c>
      <c r="H44" s="23">
        <v>78</v>
      </c>
      <c r="I44" s="24"/>
      <c r="J44" s="24"/>
      <c r="K44" s="23">
        <v>73</v>
      </c>
      <c r="L44" s="23">
        <v>76</v>
      </c>
      <c r="M44" s="23">
        <v>83</v>
      </c>
      <c r="N44" s="23">
        <v>85</v>
      </c>
      <c r="O44" s="23">
        <v>81</v>
      </c>
      <c r="P44" s="23">
        <v>77</v>
      </c>
      <c r="Q44" s="23">
        <v>75</v>
      </c>
      <c r="R44" s="23">
        <v>59</v>
      </c>
      <c r="S44" s="23">
        <v>59</v>
      </c>
    </row>
    <row r="45" spans="2:19" x14ac:dyDescent="0.25">
      <c r="B45" s="6" t="s">
        <v>66</v>
      </c>
      <c r="E45" s="23">
        <v>1189</v>
      </c>
      <c r="F45" s="23">
        <v>928</v>
      </c>
      <c r="G45" s="23">
        <v>1199</v>
      </c>
      <c r="H45" s="23">
        <v>1231</v>
      </c>
      <c r="I45" s="24"/>
      <c r="J45" s="24"/>
      <c r="K45" s="23">
        <v>1280</v>
      </c>
      <c r="L45" s="23">
        <v>1189</v>
      </c>
      <c r="M45" s="23">
        <v>1140</v>
      </c>
      <c r="N45" s="23">
        <v>1231</v>
      </c>
      <c r="O45" s="23">
        <v>1021</v>
      </c>
      <c r="P45" s="23">
        <v>928</v>
      </c>
      <c r="Q45" s="23">
        <v>1056</v>
      </c>
      <c r="R45" s="23">
        <v>1082</v>
      </c>
      <c r="S45" s="23">
        <v>1156</v>
      </c>
    </row>
    <row r="46" spans="2:19" x14ac:dyDescent="0.25">
      <c r="B46" s="6" t="s">
        <v>67</v>
      </c>
      <c r="E46" s="23">
        <v>1866</v>
      </c>
      <c r="F46" s="23">
        <v>2055</v>
      </c>
      <c r="G46" s="23">
        <v>1880</v>
      </c>
      <c r="H46" s="23">
        <v>1078</v>
      </c>
      <c r="I46" s="24"/>
      <c r="J46" s="24"/>
      <c r="K46" s="23">
        <v>1869</v>
      </c>
      <c r="L46" s="23">
        <v>1866</v>
      </c>
      <c r="M46" s="23">
        <v>1438</v>
      </c>
      <c r="N46" s="23">
        <v>1550</v>
      </c>
      <c r="O46" s="23">
        <v>1667</v>
      </c>
      <c r="P46" s="23">
        <v>2055</v>
      </c>
      <c r="Q46" s="23">
        <v>1326</v>
      </c>
      <c r="R46" s="23">
        <v>1304</v>
      </c>
      <c r="S46" s="23">
        <v>1369</v>
      </c>
    </row>
    <row r="47" spans="2:19" x14ac:dyDescent="0.25">
      <c r="B47" s="6" t="s">
        <v>68</v>
      </c>
      <c r="E47" s="23">
        <v>605</v>
      </c>
      <c r="F47" s="23">
        <v>544</v>
      </c>
      <c r="G47" s="23">
        <v>485</v>
      </c>
      <c r="H47" s="23">
        <v>371</v>
      </c>
      <c r="I47" s="24"/>
      <c r="J47" s="24"/>
      <c r="K47" s="23">
        <v>649</v>
      </c>
      <c r="L47" s="23">
        <v>605</v>
      </c>
      <c r="M47" s="23">
        <v>598</v>
      </c>
      <c r="N47" s="23">
        <v>579</v>
      </c>
      <c r="O47" s="23">
        <v>564</v>
      </c>
      <c r="P47" s="23">
        <v>544</v>
      </c>
      <c r="Q47" s="23">
        <v>540</v>
      </c>
      <c r="R47" s="23">
        <v>530</v>
      </c>
      <c r="S47" s="23">
        <v>509</v>
      </c>
    </row>
    <row r="48" spans="2:19" x14ac:dyDescent="0.25">
      <c r="B48" s="6" t="s">
        <v>69</v>
      </c>
      <c r="E48" s="23">
        <v>412</v>
      </c>
      <c r="F48" s="23">
        <v>70</v>
      </c>
      <c r="G48" s="23">
        <v>23</v>
      </c>
      <c r="H48" s="23">
        <v>20</v>
      </c>
      <c r="I48" s="24"/>
      <c r="J48" s="24"/>
      <c r="K48" s="23">
        <v>413</v>
      </c>
      <c r="L48" s="23">
        <v>412</v>
      </c>
      <c r="M48" s="23">
        <v>63</v>
      </c>
      <c r="N48" s="23">
        <v>65</v>
      </c>
      <c r="O48" s="23">
        <v>66</v>
      </c>
      <c r="P48" s="23">
        <v>70</v>
      </c>
      <c r="Q48" s="23">
        <v>3</v>
      </c>
      <c r="R48" s="23">
        <v>0</v>
      </c>
      <c r="S48" s="23">
        <v>3</v>
      </c>
    </row>
    <row r="49" spans="2:23" x14ac:dyDescent="0.25">
      <c r="B49" s="6" t="s">
        <v>70</v>
      </c>
      <c r="E49" s="23">
        <v>0</v>
      </c>
      <c r="F49" s="23">
        <v>0</v>
      </c>
      <c r="G49" s="23">
        <v>4</v>
      </c>
      <c r="H49" s="23">
        <v>0</v>
      </c>
      <c r="I49" s="24"/>
      <c r="J49" s="24"/>
      <c r="K49" s="23">
        <v>9</v>
      </c>
      <c r="L49" s="23">
        <v>0</v>
      </c>
      <c r="M49" s="23">
        <v>2</v>
      </c>
      <c r="N49" s="23">
        <v>2</v>
      </c>
      <c r="O49" s="23">
        <v>8</v>
      </c>
      <c r="P49" s="23">
        <v>0</v>
      </c>
      <c r="Q49" s="23">
        <v>1</v>
      </c>
      <c r="R49" s="23">
        <v>3</v>
      </c>
      <c r="S49" s="23">
        <v>1</v>
      </c>
    </row>
    <row r="50" spans="2:23" x14ac:dyDescent="0.25">
      <c r="B50" s="6" t="s">
        <v>71</v>
      </c>
      <c r="E50" s="23">
        <v>984</v>
      </c>
      <c r="F50" s="23">
        <v>738</v>
      </c>
      <c r="G50" s="23">
        <v>617</v>
      </c>
      <c r="H50" s="23">
        <v>671</v>
      </c>
      <c r="I50" s="24"/>
      <c r="J50" s="24"/>
      <c r="K50" s="23">
        <v>920</v>
      </c>
      <c r="L50" s="23">
        <v>985</v>
      </c>
      <c r="M50" s="23">
        <v>929</v>
      </c>
      <c r="N50" s="23">
        <v>769</v>
      </c>
      <c r="O50" s="23">
        <v>821</v>
      </c>
      <c r="P50" s="23">
        <v>738</v>
      </c>
      <c r="Q50" s="23">
        <v>681</v>
      </c>
      <c r="R50" s="23">
        <v>653</v>
      </c>
      <c r="S50" s="23">
        <v>999</v>
      </c>
    </row>
    <row r="51" spans="2:23" x14ac:dyDescent="0.25">
      <c r="B51" s="8" t="s">
        <v>61</v>
      </c>
      <c r="C51" s="8"/>
      <c r="D51" s="8"/>
      <c r="E51" s="9">
        <f>SUM(E44:E50)</f>
        <v>5132</v>
      </c>
      <c r="F51" s="9">
        <f>SUM(F44:F50)</f>
        <v>4412</v>
      </c>
      <c r="G51" s="9">
        <f t="shared" ref="G51:H51" si="8">SUM(G44:G50)</f>
        <v>4279</v>
      </c>
      <c r="H51" s="9">
        <f t="shared" si="8"/>
        <v>3449</v>
      </c>
      <c r="I51" s="8"/>
      <c r="J51" s="8"/>
      <c r="K51" s="9">
        <f t="shared" ref="K51:R51" si="9">SUM(K44:K50)</f>
        <v>5213</v>
      </c>
      <c r="L51" s="9">
        <f t="shared" si="9"/>
        <v>5133</v>
      </c>
      <c r="M51" s="9">
        <f t="shared" si="9"/>
        <v>4253</v>
      </c>
      <c r="N51" s="9">
        <f t="shared" si="9"/>
        <v>4281</v>
      </c>
      <c r="O51" s="9">
        <f t="shared" si="9"/>
        <v>4228</v>
      </c>
      <c r="P51" s="9">
        <f t="shared" si="9"/>
        <v>4412</v>
      </c>
      <c r="Q51" s="9">
        <f t="shared" si="9"/>
        <v>3682</v>
      </c>
      <c r="R51" s="9">
        <f t="shared" si="9"/>
        <v>3631</v>
      </c>
      <c r="S51" s="9">
        <f>SUM(S44:S50)</f>
        <v>4096</v>
      </c>
    </row>
    <row r="52" spans="2:23" x14ac:dyDescent="0.25">
      <c r="B52" s="8"/>
      <c r="C52" s="8"/>
      <c r="D52" s="8"/>
      <c r="E52" s="9"/>
      <c r="F52" s="9"/>
      <c r="G52" s="9"/>
      <c r="H52" s="9"/>
      <c r="I52" s="8"/>
      <c r="J52" s="8"/>
      <c r="K52" s="9"/>
      <c r="L52" s="9"/>
      <c r="M52" s="9"/>
      <c r="N52" s="9"/>
      <c r="O52" s="9"/>
      <c r="P52" s="9"/>
      <c r="Q52" s="9"/>
      <c r="R52" s="9"/>
      <c r="S52" s="9"/>
    </row>
    <row r="53" spans="2:23" ht="18" customHeight="1" x14ac:dyDescent="0.25">
      <c r="B53" s="8" t="s">
        <v>62</v>
      </c>
      <c r="C53" s="8"/>
      <c r="D53" s="8"/>
      <c r="E53" s="9">
        <f>+E35+E41+E51</f>
        <v>6949</v>
      </c>
      <c r="F53" s="9">
        <f t="shared" ref="F53:S53" si="10">+F35+F41+F51</f>
        <v>6770</v>
      </c>
      <c r="G53" s="9">
        <f t="shared" si="10"/>
        <v>6583</v>
      </c>
      <c r="H53" s="9">
        <f t="shared" si="10"/>
        <v>5181</v>
      </c>
      <c r="I53" s="9"/>
      <c r="J53" s="9"/>
      <c r="K53" s="9">
        <f t="shared" si="10"/>
        <v>7160</v>
      </c>
      <c r="L53" s="9">
        <f t="shared" si="10"/>
        <v>6949</v>
      </c>
      <c r="M53" s="9">
        <f t="shared" si="10"/>
        <v>6254</v>
      </c>
      <c r="N53" s="9">
        <f t="shared" si="10"/>
        <v>6104</v>
      </c>
      <c r="O53" s="9">
        <f t="shared" si="10"/>
        <v>5921</v>
      </c>
      <c r="P53" s="9">
        <f t="shared" si="10"/>
        <v>6770</v>
      </c>
      <c r="Q53" s="9">
        <f t="shared" si="10"/>
        <v>6108</v>
      </c>
      <c r="R53" s="9">
        <f t="shared" si="10"/>
        <v>5818</v>
      </c>
      <c r="S53" s="9">
        <f t="shared" si="10"/>
        <v>6260</v>
      </c>
      <c r="W53" s="20"/>
    </row>
    <row r="55" spans="2:23" ht="12.6" customHeight="1" x14ac:dyDescent="0.25"/>
    <row r="56" spans="2:23" x14ac:dyDescent="0.25">
      <c r="B56" s="41" t="s">
        <v>150</v>
      </c>
    </row>
    <row r="57" spans="2:23" outlineLevel="1" x14ac:dyDescent="0.25">
      <c r="B57" s="3" t="s">
        <v>144</v>
      </c>
      <c r="E57" s="30">
        <f>+E35/E26</f>
        <v>0.24406389408547993</v>
      </c>
      <c r="F57" s="30">
        <f>+F35/F26</f>
        <v>0.26617429837518464</v>
      </c>
      <c r="G57" s="30">
        <f>+G35/G26</f>
        <v>0.26978581193984508</v>
      </c>
      <c r="H57" s="30">
        <f>+H35/H26</f>
        <v>0.15305925497008299</v>
      </c>
      <c r="K57" s="30">
        <f t="shared" ref="K57:S57" si="11">+K35/K26</f>
        <v>0.25167597765363131</v>
      </c>
      <c r="L57" s="30">
        <f t="shared" si="11"/>
        <v>0.24391998848755217</v>
      </c>
      <c r="M57" s="30">
        <f t="shared" si="11"/>
        <v>0.23936680524464343</v>
      </c>
      <c r="N57" s="30">
        <f t="shared" si="11"/>
        <v>0.2213302752293578</v>
      </c>
      <c r="O57" s="30">
        <f t="shared" si="11"/>
        <v>0.18881945617294377</v>
      </c>
      <c r="P57" s="30">
        <f t="shared" si="11"/>
        <v>0.26617429837518464</v>
      </c>
      <c r="Q57" s="30">
        <f t="shared" si="11"/>
        <v>0.28323510150622133</v>
      </c>
      <c r="R57" s="30">
        <f t="shared" si="11"/>
        <v>0.2658989343416982</v>
      </c>
      <c r="S57" s="30">
        <f t="shared" si="11"/>
        <v>0.25079872204472842</v>
      </c>
      <c r="T57" s="30"/>
    </row>
    <row r="58" spans="2:23" outlineLevel="1" x14ac:dyDescent="0.25">
      <c r="B58" s="3" t="s">
        <v>147</v>
      </c>
      <c r="E58" s="30">
        <v>0.34599999999999997</v>
      </c>
      <c r="F58" s="30">
        <v>0.28599999999999998</v>
      </c>
      <c r="G58" s="30">
        <v>0.34</v>
      </c>
      <c r="H58" s="30"/>
      <c r="K58" s="30">
        <v>0.34399999999999997</v>
      </c>
      <c r="L58" s="30"/>
      <c r="P58" s="30"/>
    </row>
    <row r="59" spans="2:23" outlineLevel="1" x14ac:dyDescent="0.25">
      <c r="E59" s="30"/>
      <c r="F59" s="30"/>
      <c r="G59" s="30"/>
      <c r="H59" s="30"/>
    </row>
    <row r="60" spans="2:23" outlineLevel="1" x14ac:dyDescent="0.25">
      <c r="B60" s="46" t="s">
        <v>121</v>
      </c>
      <c r="C60" s="21"/>
      <c r="D60" s="21"/>
      <c r="E60" s="23">
        <v>-3454</v>
      </c>
      <c r="F60" s="7">
        <v>-3055</v>
      </c>
      <c r="G60" s="7">
        <v>-2609</v>
      </c>
      <c r="H60" s="7">
        <v>-1396</v>
      </c>
      <c r="I60" s="22"/>
      <c r="J60" s="22"/>
      <c r="K60" s="7">
        <v>-3398</v>
      </c>
      <c r="L60" s="7">
        <v>-3454</v>
      </c>
      <c r="M60" s="7">
        <v>-2750</v>
      </c>
      <c r="N60" s="7">
        <v>-2726</v>
      </c>
      <c r="O60" s="7">
        <v>-2679</v>
      </c>
      <c r="P60" s="7">
        <v>-3055</v>
      </c>
      <c r="Q60" s="7">
        <v>-2282</v>
      </c>
      <c r="R60" s="7">
        <v>-2051</v>
      </c>
      <c r="S60" s="7">
        <v>-2390</v>
      </c>
    </row>
    <row r="61" spans="2:23" outlineLevel="1" x14ac:dyDescent="0.25">
      <c r="B61" s="41"/>
    </row>
    <row r="62" spans="2:23" outlineLevel="1" x14ac:dyDescent="0.25">
      <c r="B62" s="3" t="s">
        <v>148</v>
      </c>
      <c r="E62" s="7">
        <v>4331</v>
      </c>
      <c r="F62" s="7">
        <v>4125</v>
      </c>
      <c r="G62" s="7">
        <v>3618</v>
      </c>
      <c r="H62" s="7">
        <v>1780</v>
      </c>
      <c r="K62" s="7">
        <v>4441</v>
      </c>
      <c r="L62" s="7">
        <v>4331</v>
      </c>
      <c r="M62" s="7">
        <v>3470</v>
      </c>
      <c r="N62" s="7">
        <v>3262</v>
      </c>
      <c r="O62" s="7">
        <v>3086</v>
      </c>
      <c r="P62" s="7">
        <v>4125</v>
      </c>
      <c r="Q62" s="7">
        <v>3330</v>
      </c>
      <c r="R62" s="7">
        <v>2880</v>
      </c>
      <c r="S62" s="7">
        <v>3198</v>
      </c>
    </row>
    <row r="63" spans="2:23" outlineLevel="1" x14ac:dyDescent="0.25">
      <c r="B63" s="3" t="s">
        <v>149</v>
      </c>
      <c r="E63" s="7">
        <v>-197</v>
      </c>
      <c r="F63" s="7">
        <v>-357</v>
      </c>
      <c r="G63" s="23">
        <v>-261</v>
      </c>
      <c r="H63" s="23">
        <v>-817</v>
      </c>
      <c r="K63" s="7">
        <v>-197</v>
      </c>
      <c r="L63" s="7">
        <v>-197</v>
      </c>
      <c r="M63" s="7">
        <v>-218</v>
      </c>
      <c r="N63" s="7">
        <v>-226</v>
      </c>
      <c r="O63" s="7">
        <v>-371</v>
      </c>
      <c r="P63" s="7">
        <v>-357</v>
      </c>
      <c r="Q63" s="7">
        <v>-327</v>
      </c>
      <c r="R63" s="7">
        <v>-295</v>
      </c>
      <c r="S63" s="7">
        <v>-281</v>
      </c>
    </row>
    <row r="64" spans="2:23" outlineLevel="1" x14ac:dyDescent="0.25">
      <c r="B64" s="44" t="s">
        <v>122</v>
      </c>
      <c r="C64" s="44"/>
      <c r="D64" s="44"/>
      <c r="E64" s="45">
        <f>+E62+E63</f>
        <v>4134</v>
      </c>
      <c r="F64" s="45">
        <f t="shared" ref="F64:H64" si="12">+F62+F63</f>
        <v>3768</v>
      </c>
      <c r="G64" s="48">
        <f t="shared" si="12"/>
        <v>3357</v>
      </c>
      <c r="H64" s="48">
        <f t="shared" si="12"/>
        <v>963</v>
      </c>
      <c r="I64" s="45"/>
      <c r="J64" s="45"/>
      <c r="K64" s="45">
        <f>+K62+K63</f>
        <v>4244</v>
      </c>
      <c r="L64" s="45">
        <f t="shared" ref="L64:S64" si="13">+L62+L63</f>
        <v>4134</v>
      </c>
      <c r="M64" s="45">
        <f t="shared" si="13"/>
        <v>3252</v>
      </c>
      <c r="N64" s="45">
        <f t="shared" si="13"/>
        <v>3036</v>
      </c>
      <c r="O64" s="45">
        <f t="shared" si="13"/>
        <v>2715</v>
      </c>
      <c r="P64" s="45">
        <f t="shared" si="13"/>
        <v>3768</v>
      </c>
      <c r="Q64" s="45">
        <f t="shared" si="13"/>
        <v>3003</v>
      </c>
      <c r="R64" s="45">
        <f t="shared" si="13"/>
        <v>2585</v>
      </c>
      <c r="S64" s="45">
        <f t="shared" si="13"/>
        <v>2917</v>
      </c>
    </row>
    <row r="65" spans="2:19" x14ac:dyDescent="0.25">
      <c r="B65" s="21"/>
      <c r="C65" s="21"/>
      <c r="D65" s="21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</row>
  </sheetData>
  <mergeCells count="2">
    <mergeCell ref="C1:H1"/>
    <mergeCell ref="J1:S1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37949-C97D-4F3B-A88B-BE0EEF8B449A}">
  <sheetPr>
    <pageSetUpPr fitToPage="1"/>
  </sheetPr>
  <dimension ref="B1:AE37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41" sqref="O41"/>
    </sheetView>
  </sheetViews>
  <sheetFormatPr baseColWidth="10" defaultColWidth="11.5546875" defaultRowHeight="13.2" x14ac:dyDescent="0.25"/>
  <cols>
    <col min="1" max="1" width="1.5546875" style="3" customWidth="1"/>
    <col min="2" max="2" width="46.33203125" style="3" customWidth="1"/>
    <col min="3" max="3" width="2.5546875" style="3" customWidth="1"/>
    <col min="4" max="8" width="7.6640625" style="3" customWidth="1"/>
    <col min="9" max="10" width="4.6640625" style="3" customWidth="1"/>
    <col min="11" max="19" width="7.6640625" style="3" customWidth="1"/>
    <col min="20" max="21" width="4.6640625" style="3" customWidth="1"/>
    <col min="22" max="30" width="7.6640625" style="3" customWidth="1"/>
    <col min="31" max="31" width="2" style="3" customWidth="1"/>
    <col min="32" max="16384" width="11.5546875" style="3"/>
  </cols>
  <sheetData>
    <row r="1" spans="2:31" ht="18" customHeight="1" x14ac:dyDescent="0.25">
      <c r="B1" s="14"/>
      <c r="C1" s="61" t="s">
        <v>22</v>
      </c>
      <c r="D1" s="61"/>
      <c r="E1" s="61"/>
      <c r="F1" s="61"/>
      <c r="G1" s="61"/>
      <c r="H1" s="61"/>
      <c r="I1" s="15"/>
      <c r="J1" s="61" t="s">
        <v>27</v>
      </c>
      <c r="K1" s="61"/>
      <c r="L1" s="61"/>
      <c r="M1" s="61"/>
      <c r="N1" s="61"/>
      <c r="O1" s="61"/>
      <c r="P1" s="61"/>
      <c r="Q1" s="61"/>
      <c r="R1" s="61"/>
      <c r="S1" s="61"/>
      <c r="T1" s="15"/>
      <c r="U1" s="61" t="s">
        <v>23</v>
      </c>
      <c r="V1" s="61"/>
      <c r="W1" s="61"/>
      <c r="X1" s="61"/>
      <c r="Y1" s="61"/>
      <c r="Z1" s="61"/>
      <c r="AA1" s="61"/>
      <c r="AB1" s="61"/>
      <c r="AC1" s="61"/>
      <c r="AD1" s="61"/>
      <c r="AE1" s="15"/>
    </row>
    <row r="2" spans="2:31" ht="7.3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2:31" s="4" customFormat="1" ht="18" customHeight="1" x14ac:dyDescent="0.3">
      <c r="B3" s="1" t="s">
        <v>135</v>
      </c>
      <c r="C3" s="2"/>
      <c r="D3" s="2"/>
      <c r="E3" s="16">
        <f t="shared" ref="E3:F3" si="0">+F3+1</f>
        <v>2025</v>
      </c>
      <c r="F3" s="16">
        <f t="shared" si="0"/>
        <v>2024</v>
      </c>
      <c r="G3" s="16">
        <f>+H3+1</f>
        <v>2023</v>
      </c>
      <c r="H3" s="16">
        <v>2022</v>
      </c>
      <c r="I3" s="16"/>
      <c r="J3" s="16"/>
      <c r="K3" s="17" t="str">
        <f>+V3</f>
        <v>Q126</v>
      </c>
      <c r="L3" s="17" t="str">
        <f t="shared" ref="L3:R3" si="1">+W3</f>
        <v>Q425</v>
      </c>
      <c r="M3" s="17" t="str">
        <f t="shared" si="1"/>
        <v>Q325</v>
      </c>
      <c r="N3" s="17" t="str">
        <f t="shared" si="1"/>
        <v>Q225</v>
      </c>
      <c r="O3" s="17" t="str">
        <f t="shared" si="1"/>
        <v>Q125</v>
      </c>
      <c r="P3" s="17" t="str">
        <f t="shared" si="1"/>
        <v>Q424</v>
      </c>
      <c r="Q3" s="17" t="str">
        <f t="shared" si="1"/>
        <v>Q324</v>
      </c>
      <c r="R3" s="17" t="str">
        <f t="shared" si="1"/>
        <v>Q224</v>
      </c>
      <c r="S3" s="17" t="str">
        <f>+AD3</f>
        <v>Q124</v>
      </c>
      <c r="T3" s="16"/>
      <c r="U3" s="16"/>
      <c r="V3" s="17" t="s">
        <v>28</v>
      </c>
      <c r="W3" s="17" t="s">
        <v>0</v>
      </c>
      <c r="X3" s="17" t="s">
        <v>2</v>
      </c>
      <c r="Y3" s="17" t="s">
        <v>3</v>
      </c>
      <c r="Z3" s="17" t="s">
        <v>4</v>
      </c>
      <c r="AA3" s="17" t="s">
        <v>5</v>
      </c>
      <c r="AB3" s="17" t="s">
        <v>1</v>
      </c>
      <c r="AC3" s="17" t="s">
        <v>6</v>
      </c>
      <c r="AD3" s="17" t="s">
        <v>7</v>
      </c>
      <c r="AE3" s="2"/>
    </row>
    <row r="4" spans="2:31" x14ac:dyDescent="0.25">
      <c r="B4" s="39" t="s">
        <v>21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1" x14ac:dyDescent="0.25">
      <c r="B5" s="6"/>
      <c r="AD5" s="7"/>
    </row>
    <row r="6" spans="2:31" x14ac:dyDescent="0.25">
      <c r="B6" s="12" t="s">
        <v>72</v>
      </c>
      <c r="AD6" s="7"/>
    </row>
    <row r="7" spans="2:31" ht="18" customHeight="1" x14ac:dyDescent="0.25">
      <c r="B7" s="6" t="s">
        <v>24</v>
      </c>
      <c r="E7" s="7">
        <v>576</v>
      </c>
      <c r="F7" s="7">
        <v>566</v>
      </c>
      <c r="G7" s="7">
        <v>635</v>
      </c>
      <c r="H7" s="7">
        <v>272</v>
      </c>
      <c r="K7" s="7">
        <v>144</v>
      </c>
      <c r="L7" s="7">
        <v>576</v>
      </c>
      <c r="M7" s="7">
        <v>390</v>
      </c>
      <c r="N7" s="7">
        <v>231</v>
      </c>
      <c r="O7" s="7">
        <v>103</v>
      </c>
      <c r="P7" s="7">
        <v>566</v>
      </c>
      <c r="Q7" s="7">
        <v>433</v>
      </c>
      <c r="R7" s="7">
        <v>280</v>
      </c>
      <c r="S7" s="7">
        <v>129</v>
      </c>
      <c r="V7" s="7">
        <v>144</v>
      </c>
      <c r="W7" s="7">
        <v>186</v>
      </c>
      <c r="X7" s="7">
        <v>159</v>
      </c>
      <c r="Y7" s="7">
        <v>128</v>
      </c>
      <c r="Z7" s="7">
        <v>103</v>
      </c>
      <c r="AA7" s="7">
        <v>133</v>
      </c>
      <c r="AB7" s="7">
        <v>153</v>
      </c>
      <c r="AC7" s="7">
        <v>151</v>
      </c>
      <c r="AD7" s="7">
        <v>129</v>
      </c>
    </row>
    <row r="8" spans="2:31" x14ac:dyDescent="0.25">
      <c r="B8" s="6" t="s">
        <v>15</v>
      </c>
      <c r="E8" s="7">
        <v>107</v>
      </c>
      <c r="F8" s="7">
        <v>96</v>
      </c>
      <c r="G8" s="7">
        <v>127</v>
      </c>
      <c r="H8" s="7">
        <v>129</v>
      </c>
      <c r="K8" s="7">
        <v>26</v>
      </c>
      <c r="L8" s="7">
        <v>107</v>
      </c>
      <c r="M8" s="7">
        <v>80</v>
      </c>
      <c r="N8" s="7">
        <v>52</v>
      </c>
      <c r="O8" s="7">
        <v>25</v>
      </c>
      <c r="P8" s="7">
        <v>96</v>
      </c>
      <c r="Q8" s="7">
        <v>71</v>
      </c>
      <c r="R8" s="7">
        <v>49</v>
      </c>
      <c r="S8" s="7">
        <v>28</v>
      </c>
      <c r="V8" s="7">
        <v>26</v>
      </c>
      <c r="W8" s="7">
        <v>27</v>
      </c>
      <c r="X8" s="7">
        <v>28</v>
      </c>
      <c r="Y8" s="7">
        <v>27</v>
      </c>
      <c r="Z8" s="7">
        <v>25</v>
      </c>
      <c r="AA8" s="7">
        <v>25</v>
      </c>
      <c r="AB8" s="7">
        <v>22</v>
      </c>
      <c r="AC8" s="7">
        <v>21</v>
      </c>
      <c r="AD8" s="7">
        <v>28</v>
      </c>
    </row>
    <row r="9" spans="2:31" x14ac:dyDescent="0.25">
      <c r="B9" s="6" t="s">
        <v>73</v>
      </c>
      <c r="E9" s="7">
        <v>-83</v>
      </c>
      <c r="F9" s="7">
        <v>-168</v>
      </c>
      <c r="G9" s="7">
        <v>-12</v>
      </c>
      <c r="H9" s="7">
        <v>-6</v>
      </c>
      <c r="K9" s="7">
        <v>-5</v>
      </c>
      <c r="L9" s="7">
        <v>-83</v>
      </c>
      <c r="M9" s="7">
        <v>-17</v>
      </c>
      <c r="N9" s="7">
        <v>-13</v>
      </c>
      <c r="O9" s="7">
        <v>-8</v>
      </c>
      <c r="P9" s="7">
        <v>-167</v>
      </c>
      <c r="Q9" s="7">
        <v>-32</v>
      </c>
      <c r="R9" s="7">
        <v>-35</v>
      </c>
      <c r="S9" s="7">
        <v>-22</v>
      </c>
      <c r="V9" s="7">
        <v>-5</v>
      </c>
      <c r="W9" s="23">
        <v>-66</v>
      </c>
      <c r="X9" s="7">
        <v>-4</v>
      </c>
      <c r="Y9" s="7">
        <v>-5</v>
      </c>
      <c r="Z9" s="7">
        <v>-8</v>
      </c>
      <c r="AA9" s="7">
        <v>-135</v>
      </c>
      <c r="AB9" s="7">
        <v>3</v>
      </c>
      <c r="AC9" s="7">
        <v>-13</v>
      </c>
      <c r="AD9" s="7">
        <v>-22</v>
      </c>
    </row>
    <row r="10" spans="2:31" x14ac:dyDescent="0.25">
      <c r="B10" s="6" t="s">
        <v>75</v>
      </c>
      <c r="E10" s="7">
        <v>406</v>
      </c>
      <c r="F10" s="7">
        <v>425</v>
      </c>
      <c r="G10" s="7">
        <v>1313</v>
      </c>
      <c r="H10" s="7">
        <v>625</v>
      </c>
      <c r="K10" s="7">
        <v>-48</v>
      </c>
      <c r="L10" s="7">
        <v>406</v>
      </c>
      <c r="M10" s="7">
        <v>-303</v>
      </c>
      <c r="N10" s="7">
        <v>-326</v>
      </c>
      <c r="O10" s="7">
        <v>-380</v>
      </c>
      <c r="P10" s="7">
        <v>425</v>
      </c>
      <c r="Q10" s="7">
        <v>-343</v>
      </c>
      <c r="R10" s="7">
        <v>-570</v>
      </c>
      <c r="S10" s="7">
        <v>-587</v>
      </c>
      <c r="V10" s="7">
        <v>-48</v>
      </c>
      <c r="W10" s="7">
        <v>709</v>
      </c>
      <c r="X10" s="7">
        <v>23</v>
      </c>
      <c r="Y10" s="7">
        <v>54</v>
      </c>
      <c r="Z10" s="7">
        <v>-380</v>
      </c>
      <c r="AA10" s="7">
        <v>768</v>
      </c>
      <c r="AB10" s="7">
        <v>227</v>
      </c>
      <c r="AC10" s="7">
        <v>17</v>
      </c>
      <c r="AD10" s="7">
        <v>-587</v>
      </c>
    </row>
    <row r="11" spans="2:31" x14ac:dyDescent="0.25">
      <c r="B11" s="24" t="s">
        <v>134</v>
      </c>
      <c r="E11" s="7">
        <v>9</v>
      </c>
      <c r="F11" s="7">
        <v>0</v>
      </c>
      <c r="G11" s="7">
        <v>0</v>
      </c>
      <c r="H11" s="7">
        <v>0</v>
      </c>
      <c r="K11" s="7">
        <v>4</v>
      </c>
      <c r="L11" s="7">
        <v>9</v>
      </c>
      <c r="M11" s="7">
        <v>6</v>
      </c>
      <c r="N11" s="7">
        <v>2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V11" s="7">
        <v>4</v>
      </c>
      <c r="W11" s="7">
        <v>3</v>
      </c>
      <c r="X11" s="7">
        <v>4</v>
      </c>
      <c r="Y11" s="7">
        <v>2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</row>
    <row r="12" spans="2:31" x14ac:dyDescent="0.25">
      <c r="B12" s="8" t="s">
        <v>74</v>
      </c>
      <c r="C12" s="8"/>
      <c r="D12" s="8"/>
      <c r="E12" s="9">
        <f>SUM(E7:E9)+E10+E11</f>
        <v>1015</v>
      </c>
      <c r="F12" s="9">
        <f>SUM(F7:F9)+F10+F11</f>
        <v>919</v>
      </c>
      <c r="G12" s="9">
        <f>SUM(G7:G9)+G10+G11</f>
        <v>2063</v>
      </c>
      <c r="H12" s="9">
        <f>SUM(H7:H9)+H10+H11</f>
        <v>1020</v>
      </c>
      <c r="I12" s="8"/>
      <c r="J12" s="8"/>
      <c r="K12" s="9">
        <f>SUM(K7:K9)+K10+K11</f>
        <v>121</v>
      </c>
      <c r="L12" s="9">
        <f>+M12+W12</f>
        <v>1015</v>
      </c>
      <c r="M12" s="9">
        <f t="shared" ref="L12:N30" si="2">+N12+X12</f>
        <v>156</v>
      </c>
      <c r="N12" s="9">
        <f t="shared" si="2"/>
        <v>-54</v>
      </c>
      <c r="O12" s="9">
        <f t="shared" ref="O12:O30" si="3">+Z12</f>
        <v>-260</v>
      </c>
      <c r="P12" s="9">
        <f t="shared" ref="P12:R30" si="4">+Q12+AA12</f>
        <v>920</v>
      </c>
      <c r="Q12" s="9">
        <f t="shared" si="4"/>
        <v>129</v>
      </c>
      <c r="R12" s="9">
        <f t="shared" si="4"/>
        <v>-276</v>
      </c>
      <c r="S12" s="9">
        <f t="shared" ref="S12:S30" si="5">+AD12</f>
        <v>-452</v>
      </c>
      <c r="T12" s="8"/>
      <c r="U12" s="8"/>
      <c r="V12" s="9">
        <f t="shared" ref="V12:AD12" si="6">SUM(V7:V9)+V10+V11</f>
        <v>121</v>
      </c>
      <c r="W12" s="9">
        <f t="shared" si="6"/>
        <v>859</v>
      </c>
      <c r="X12" s="9">
        <f t="shared" si="6"/>
        <v>210</v>
      </c>
      <c r="Y12" s="9">
        <f t="shared" si="6"/>
        <v>206</v>
      </c>
      <c r="Z12" s="9">
        <f t="shared" si="6"/>
        <v>-260</v>
      </c>
      <c r="AA12" s="9">
        <f t="shared" si="6"/>
        <v>791</v>
      </c>
      <c r="AB12" s="9">
        <f t="shared" si="6"/>
        <v>405</v>
      </c>
      <c r="AC12" s="9">
        <f t="shared" si="6"/>
        <v>176</v>
      </c>
      <c r="AD12" s="9">
        <f t="shared" si="6"/>
        <v>-452</v>
      </c>
    </row>
    <row r="13" spans="2:31" x14ac:dyDescent="0.25">
      <c r="B13" s="21"/>
      <c r="C13" s="21"/>
      <c r="D13" s="21"/>
      <c r="E13" s="22"/>
      <c r="F13" s="22"/>
      <c r="G13" s="22"/>
      <c r="H13" s="22"/>
      <c r="I13" s="21"/>
      <c r="J13" s="21"/>
      <c r="K13" s="22"/>
      <c r="L13" s="22"/>
      <c r="M13" s="22"/>
      <c r="N13" s="22"/>
      <c r="O13" s="22"/>
      <c r="P13" s="22"/>
      <c r="Q13" s="22"/>
      <c r="R13" s="22"/>
      <c r="S13" s="22"/>
      <c r="T13" s="21"/>
      <c r="U13" s="21"/>
      <c r="V13" s="22"/>
      <c r="W13" s="22"/>
      <c r="X13" s="22"/>
      <c r="Y13" s="22"/>
      <c r="Z13" s="22"/>
      <c r="AA13" s="22"/>
      <c r="AB13" s="22"/>
      <c r="AC13" s="22"/>
      <c r="AD13" s="22"/>
    </row>
    <row r="14" spans="2:31" x14ac:dyDescent="0.25">
      <c r="B14" s="12" t="s">
        <v>76</v>
      </c>
      <c r="C14" s="21"/>
      <c r="D14" s="21"/>
      <c r="E14" s="22"/>
      <c r="F14" s="22"/>
      <c r="G14" s="22"/>
      <c r="H14" s="22"/>
      <c r="I14" s="21"/>
      <c r="J14" s="21"/>
      <c r="K14" s="22"/>
      <c r="L14" s="22"/>
      <c r="M14" s="22"/>
      <c r="N14" s="22"/>
      <c r="O14" s="22"/>
      <c r="P14" s="22"/>
      <c r="Q14" s="22"/>
      <c r="R14" s="22"/>
      <c r="S14" s="22"/>
      <c r="T14" s="21"/>
      <c r="U14" s="21"/>
      <c r="V14" s="22"/>
      <c r="W14" s="22"/>
      <c r="X14" s="22"/>
      <c r="Y14" s="22"/>
      <c r="Z14" s="22"/>
      <c r="AA14" s="22"/>
      <c r="AB14" s="22"/>
      <c r="AC14" s="22"/>
      <c r="AD14" s="22"/>
    </row>
    <row r="15" spans="2:31" ht="18" customHeight="1" x14ac:dyDescent="0.25">
      <c r="B15" s="6" t="s">
        <v>77</v>
      </c>
      <c r="E15" s="7">
        <v>-28</v>
      </c>
      <c r="F15" s="7">
        <v>-20</v>
      </c>
      <c r="G15" s="7">
        <v>-19</v>
      </c>
      <c r="H15" s="7">
        <v>-17</v>
      </c>
      <c r="K15" s="7">
        <v>-8</v>
      </c>
      <c r="L15" s="7">
        <v>-27</v>
      </c>
      <c r="M15" s="7">
        <v>-17</v>
      </c>
      <c r="N15" s="7">
        <v>-11</v>
      </c>
      <c r="O15" s="7">
        <v>-5</v>
      </c>
      <c r="P15" s="7">
        <v>-20</v>
      </c>
      <c r="Q15" s="7">
        <v>-13</v>
      </c>
      <c r="R15" s="7">
        <v>-8</v>
      </c>
      <c r="S15" s="7">
        <v>-3</v>
      </c>
      <c r="V15" s="7">
        <v>-8</v>
      </c>
      <c r="W15" s="7">
        <v>-10</v>
      </c>
      <c r="X15" s="7">
        <v>-6</v>
      </c>
      <c r="Y15" s="7">
        <v>-6</v>
      </c>
      <c r="Z15" s="7">
        <v>-5</v>
      </c>
      <c r="AA15" s="7">
        <v>-7</v>
      </c>
      <c r="AB15" s="7">
        <v>-5</v>
      </c>
      <c r="AC15" s="7">
        <v>-5</v>
      </c>
      <c r="AD15" s="7">
        <v>-3</v>
      </c>
    </row>
    <row r="16" spans="2:31" x14ac:dyDescent="0.25">
      <c r="B16" s="6" t="s">
        <v>92</v>
      </c>
      <c r="E16" s="23">
        <v>-8</v>
      </c>
      <c r="F16" s="23">
        <v>-7</v>
      </c>
      <c r="G16" s="23">
        <v>-35</v>
      </c>
      <c r="H16" s="23">
        <v>0</v>
      </c>
      <c r="K16" s="7">
        <v>0</v>
      </c>
      <c r="L16" s="7">
        <v>-8</v>
      </c>
      <c r="M16" s="7">
        <v>-3</v>
      </c>
      <c r="N16" s="7">
        <v>-3</v>
      </c>
      <c r="O16" s="7">
        <v>-1</v>
      </c>
      <c r="P16" s="7">
        <v>-6</v>
      </c>
      <c r="Q16" s="7">
        <v>-6</v>
      </c>
      <c r="R16" s="7">
        <v>-6</v>
      </c>
      <c r="S16" s="7">
        <v>-5</v>
      </c>
      <c r="V16" s="7">
        <v>0</v>
      </c>
      <c r="W16" s="7">
        <v>-5</v>
      </c>
      <c r="X16" s="7">
        <v>0</v>
      </c>
      <c r="Y16" s="7">
        <v>-2</v>
      </c>
      <c r="Z16" s="7">
        <v>-1</v>
      </c>
      <c r="AA16" s="7">
        <v>0</v>
      </c>
      <c r="AB16" s="7">
        <v>0</v>
      </c>
      <c r="AC16" s="7">
        <v>-1</v>
      </c>
      <c r="AD16" s="7">
        <v>-5</v>
      </c>
    </row>
    <row r="17" spans="2:30" x14ac:dyDescent="0.25">
      <c r="B17" s="6" t="s">
        <v>78</v>
      </c>
      <c r="E17" s="23">
        <v>2991</v>
      </c>
      <c r="F17" s="23">
        <v>-213</v>
      </c>
      <c r="G17" s="23">
        <v>-1913</v>
      </c>
      <c r="H17" s="23">
        <v>-471</v>
      </c>
      <c r="K17" s="7">
        <v>0</v>
      </c>
      <c r="L17" s="7">
        <v>2991</v>
      </c>
      <c r="M17" s="7">
        <v>2991</v>
      </c>
      <c r="N17" s="7">
        <v>2991</v>
      </c>
      <c r="O17" s="7">
        <v>98</v>
      </c>
      <c r="P17" s="7">
        <v>-214</v>
      </c>
      <c r="Q17" s="7">
        <v>-349</v>
      </c>
      <c r="R17" s="7">
        <v>-55</v>
      </c>
      <c r="S17" s="7">
        <v>-358</v>
      </c>
      <c r="V17" s="7">
        <v>0</v>
      </c>
      <c r="W17" s="7">
        <v>0</v>
      </c>
      <c r="X17" s="7">
        <v>0</v>
      </c>
      <c r="Y17" s="7">
        <v>2893</v>
      </c>
      <c r="Z17" s="7">
        <v>98</v>
      </c>
      <c r="AA17" s="7">
        <v>135</v>
      </c>
      <c r="AB17" s="7">
        <v>-294</v>
      </c>
      <c r="AC17" s="23">
        <v>303</v>
      </c>
      <c r="AD17" s="7">
        <v>-358</v>
      </c>
    </row>
    <row r="18" spans="2:30" x14ac:dyDescent="0.25">
      <c r="B18" s="6" t="s">
        <v>79</v>
      </c>
      <c r="E18" s="23">
        <v>159</v>
      </c>
      <c r="F18" s="23">
        <v>147</v>
      </c>
      <c r="G18" s="23">
        <v>100</v>
      </c>
      <c r="H18" s="23">
        <v>18</v>
      </c>
      <c r="K18" s="7">
        <v>41</v>
      </c>
      <c r="L18" s="7">
        <v>157</v>
      </c>
      <c r="M18" s="7">
        <v>114</v>
      </c>
      <c r="N18" s="7">
        <v>81</v>
      </c>
      <c r="O18" s="7">
        <v>41</v>
      </c>
      <c r="P18" s="7">
        <v>147</v>
      </c>
      <c r="Q18" s="7">
        <v>101</v>
      </c>
      <c r="R18" s="7">
        <v>67</v>
      </c>
      <c r="S18" s="7">
        <v>32</v>
      </c>
      <c r="V18" s="7">
        <v>41</v>
      </c>
      <c r="W18" s="7">
        <v>43</v>
      </c>
      <c r="X18" s="23">
        <v>33</v>
      </c>
      <c r="Y18" s="7">
        <v>40</v>
      </c>
      <c r="Z18" s="23">
        <v>41</v>
      </c>
      <c r="AA18" s="23">
        <v>46</v>
      </c>
      <c r="AB18" s="7">
        <v>34</v>
      </c>
      <c r="AC18" s="7">
        <v>35</v>
      </c>
      <c r="AD18" s="7">
        <v>32</v>
      </c>
    </row>
    <row r="19" spans="2:30" x14ac:dyDescent="0.25">
      <c r="B19" s="8" t="s">
        <v>74</v>
      </c>
      <c r="C19" s="8"/>
      <c r="D19" s="8"/>
      <c r="E19" s="9">
        <f t="shared" ref="E19:H19" si="7">SUM(E15:E18)</f>
        <v>3114</v>
      </c>
      <c r="F19" s="9">
        <f t="shared" si="7"/>
        <v>-93</v>
      </c>
      <c r="G19" s="9">
        <f t="shared" si="7"/>
        <v>-1867</v>
      </c>
      <c r="H19" s="9">
        <f t="shared" si="7"/>
        <v>-470</v>
      </c>
      <c r="I19" s="8"/>
      <c r="J19" s="8"/>
      <c r="K19" s="9">
        <f t="shared" ref="K19" si="8">SUM(K15:K18)</f>
        <v>33</v>
      </c>
      <c r="L19" s="9">
        <f t="shared" si="2"/>
        <v>3113</v>
      </c>
      <c r="M19" s="9">
        <f t="shared" si="2"/>
        <v>3085</v>
      </c>
      <c r="N19" s="9">
        <f t="shared" si="2"/>
        <v>3058</v>
      </c>
      <c r="O19" s="9">
        <f t="shared" si="3"/>
        <v>133</v>
      </c>
      <c r="P19" s="9">
        <f t="shared" si="4"/>
        <v>-93</v>
      </c>
      <c r="Q19" s="9">
        <f t="shared" si="4"/>
        <v>-267</v>
      </c>
      <c r="R19" s="9">
        <f t="shared" si="4"/>
        <v>-2</v>
      </c>
      <c r="S19" s="9">
        <f t="shared" si="5"/>
        <v>-334</v>
      </c>
      <c r="T19" s="8"/>
      <c r="U19" s="8"/>
      <c r="V19" s="9">
        <f t="shared" ref="V19:AC19" si="9">SUM(V15:V18)</f>
        <v>33</v>
      </c>
      <c r="W19" s="9">
        <f t="shared" si="9"/>
        <v>28</v>
      </c>
      <c r="X19" s="9">
        <f t="shared" si="9"/>
        <v>27</v>
      </c>
      <c r="Y19" s="9">
        <f t="shared" si="9"/>
        <v>2925</v>
      </c>
      <c r="Z19" s="9">
        <f t="shared" si="9"/>
        <v>133</v>
      </c>
      <c r="AA19" s="9">
        <f t="shared" si="9"/>
        <v>174</v>
      </c>
      <c r="AB19" s="9">
        <f t="shared" si="9"/>
        <v>-265</v>
      </c>
      <c r="AC19" s="9">
        <f t="shared" si="9"/>
        <v>332</v>
      </c>
      <c r="AD19" s="9">
        <f>SUM(AD15:AD18)</f>
        <v>-334</v>
      </c>
    </row>
    <row r="20" spans="2:30" x14ac:dyDescent="0.25">
      <c r="B20" s="21"/>
      <c r="C20" s="21"/>
      <c r="D20" s="21"/>
      <c r="E20" s="22"/>
      <c r="F20" s="22"/>
      <c r="G20" s="22"/>
      <c r="H20" s="22"/>
      <c r="I20" s="21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1"/>
      <c r="U20" s="21"/>
      <c r="V20" s="22"/>
      <c r="W20" s="22"/>
      <c r="X20" s="22"/>
      <c r="Y20" s="22"/>
      <c r="Z20" s="22"/>
      <c r="AA20" s="22"/>
      <c r="AB20" s="22"/>
      <c r="AC20" s="22"/>
      <c r="AD20" s="22"/>
    </row>
    <row r="21" spans="2:30" x14ac:dyDescent="0.25">
      <c r="B21" s="12" t="s">
        <v>80</v>
      </c>
      <c r="C21" s="21"/>
      <c r="D21" s="21"/>
      <c r="E21" s="22"/>
      <c r="F21" s="22"/>
      <c r="G21" s="22"/>
      <c r="H21" s="22"/>
      <c r="I21" s="21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1"/>
      <c r="U21" s="21"/>
      <c r="V21" s="22"/>
      <c r="W21" s="22"/>
      <c r="X21" s="22"/>
      <c r="Y21" s="22"/>
      <c r="Z21" s="22"/>
      <c r="AA21" s="22"/>
      <c r="AB21" s="22"/>
      <c r="AC21" s="22"/>
      <c r="AD21" s="22"/>
    </row>
    <row r="22" spans="2:30" ht="18" customHeight="1" x14ac:dyDescent="0.25">
      <c r="B22" s="6" t="s">
        <v>81</v>
      </c>
      <c r="E22" s="23">
        <v>230</v>
      </c>
      <c r="F22" s="23">
        <v>45</v>
      </c>
      <c r="G22" s="23">
        <v>53</v>
      </c>
      <c r="H22" s="23">
        <v>0</v>
      </c>
      <c r="I22" s="24"/>
      <c r="J22" s="24"/>
      <c r="K22" s="23">
        <v>0</v>
      </c>
      <c r="L22" s="23">
        <v>230</v>
      </c>
      <c r="M22" s="23">
        <v>230</v>
      </c>
      <c r="N22" s="23">
        <v>230</v>
      </c>
      <c r="O22" s="23">
        <v>0</v>
      </c>
      <c r="P22" s="23">
        <v>45</v>
      </c>
      <c r="Q22" s="23">
        <v>45</v>
      </c>
      <c r="R22" s="23">
        <v>20</v>
      </c>
      <c r="S22" s="23">
        <v>20</v>
      </c>
      <c r="T22" s="24"/>
      <c r="U22" s="24"/>
      <c r="V22" s="23">
        <v>0</v>
      </c>
      <c r="W22" s="23">
        <v>0</v>
      </c>
      <c r="X22" s="23">
        <v>0</v>
      </c>
      <c r="Y22" s="23">
        <v>230</v>
      </c>
      <c r="Z22" s="23">
        <v>0</v>
      </c>
      <c r="AA22" s="23">
        <v>0</v>
      </c>
      <c r="AB22" s="23">
        <v>25</v>
      </c>
      <c r="AC22" s="23">
        <v>0</v>
      </c>
      <c r="AD22" s="23">
        <v>20</v>
      </c>
    </row>
    <row r="23" spans="2:30" x14ac:dyDescent="0.25">
      <c r="B23" s="6" t="s">
        <v>82</v>
      </c>
      <c r="E23" s="23">
        <v>-104</v>
      </c>
      <c r="F23" s="23">
        <v>0</v>
      </c>
      <c r="G23" s="23">
        <v>0</v>
      </c>
      <c r="H23" s="23">
        <v>0</v>
      </c>
      <c r="I23" s="24"/>
      <c r="J23" s="24"/>
      <c r="K23" s="23">
        <v>0</v>
      </c>
      <c r="L23" s="23">
        <v>-104</v>
      </c>
      <c r="M23" s="23">
        <v>-104</v>
      </c>
      <c r="N23" s="23">
        <v>-104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4"/>
      <c r="U23" s="24"/>
      <c r="V23" s="23">
        <v>0</v>
      </c>
      <c r="W23" s="23">
        <v>0</v>
      </c>
      <c r="X23" s="23">
        <v>0</v>
      </c>
      <c r="Y23" s="23">
        <v>-104</v>
      </c>
      <c r="Z23" s="23">
        <v>0</v>
      </c>
      <c r="AA23" s="23">
        <v>0</v>
      </c>
      <c r="AB23" s="23">
        <v>0</v>
      </c>
      <c r="AC23" s="23">
        <v>0</v>
      </c>
      <c r="AD23" s="23">
        <v>0</v>
      </c>
    </row>
    <row r="24" spans="2:30" x14ac:dyDescent="0.25">
      <c r="B24" s="6" t="s">
        <v>83</v>
      </c>
      <c r="E24" s="23">
        <v>-750</v>
      </c>
      <c r="F24" s="23">
        <v>-418</v>
      </c>
      <c r="G24" s="23">
        <v>-160</v>
      </c>
      <c r="H24" s="23">
        <v>-442</v>
      </c>
      <c r="I24" s="24"/>
      <c r="J24" s="24"/>
      <c r="K24" s="23">
        <v>0</v>
      </c>
      <c r="L24" s="23">
        <v>-750</v>
      </c>
      <c r="M24" s="23">
        <v>-750</v>
      </c>
      <c r="N24" s="23">
        <v>-750</v>
      </c>
      <c r="O24" s="23">
        <v>-750</v>
      </c>
      <c r="P24" s="23">
        <v>-418</v>
      </c>
      <c r="Q24" s="23">
        <v>-418</v>
      </c>
      <c r="R24" s="23">
        <v>-418</v>
      </c>
      <c r="S24" s="23">
        <v>0</v>
      </c>
      <c r="T24" s="24"/>
      <c r="U24" s="24"/>
      <c r="V24" s="23">
        <v>0</v>
      </c>
      <c r="W24" s="23">
        <v>0</v>
      </c>
      <c r="X24" s="23">
        <v>0</v>
      </c>
      <c r="Y24" s="23">
        <v>0</v>
      </c>
      <c r="Z24" s="23">
        <v>-750</v>
      </c>
      <c r="AA24" s="23">
        <v>0</v>
      </c>
      <c r="AB24" s="23">
        <v>0</v>
      </c>
      <c r="AC24" s="23">
        <v>-418</v>
      </c>
      <c r="AD24" s="23">
        <v>0</v>
      </c>
    </row>
    <row r="25" spans="2:30" x14ac:dyDescent="0.25">
      <c r="B25" s="6" t="s">
        <v>84</v>
      </c>
      <c r="E25" s="23">
        <v>-34</v>
      </c>
      <c r="F25" s="23">
        <v>-35</v>
      </c>
      <c r="G25" s="23">
        <v>-27</v>
      </c>
      <c r="H25" s="23">
        <v>-7</v>
      </c>
      <c r="I25" s="24"/>
      <c r="J25" s="24"/>
      <c r="K25" s="23">
        <v>0</v>
      </c>
      <c r="L25" s="23">
        <v>-34</v>
      </c>
      <c r="M25" s="23">
        <v>-34</v>
      </c>
      <c r="N25" s="23">
        <v>-34</v>
      </c>
      <c r="O25" s="23">
        <v>-24</v>
      </c>
      <c r="P25" s="23">
        <v>-35</v>
      </c>
      <c r="Q25" s="23">
        <v>-35</v>
      </c>
      <c r="R25" s="23">
        <v>-35</v>
      </c>
      <c r="S25" s="23">
        <v>0</v>
      </c>
      <c r="T25" s="24"/>
      <c r="U25" s="24"/>
      <c r="V25" s="23">
        <v>0</v>
      </c>
      <c r="W25" s="23">
        <v>0</v>
      </c>
      <c r="X25" s="23">
        <v>0</v>
      </c>
      <c r="Y25" s="23">
        <v>-10</v>
      </c>
      <c r="Z25" s="23">
        <v>-24</v>
      </c>
      <c r="AA25" s="23">
        <v>0</v>
      </c>
      <c r="AB25" s="23">
        <v>0</v>
      </c>
      <c r="AC25" s="23">
        <v>-35</v>
      </c>
      <c r="AD25" s="23">
        <v>0</v>
      </c>
    </row>
    <row r="26" spans="2:30" x14ac:dyDescent="0.25">
      <c r="B26" s="6" t="s">
        <v>85</v>
      </c>
      <c r="E26" s="23">
        <v>-155</v>
      </c>
      <c r="F26" s="23">
        <v>-39</v>
      </c>
      <c r="G26" s="23">
        <v>7</v>
      </c>
      <c r="H26" s="23">
        <v>0</v>
      </c>
      <c r="I26" s="24"/>
      <c r="J26" s="24"/>
      <c r="K26" s="23">
        <v>0</v>
      </c>
      <c r="L26" s="23">
        <v>-155</v>
      </c>
      <c r="M26" s="23">
        <v>-155</v>
      </c>
      <c r="N26" s="23">
        <v>-155</v>
      </c>
      <c r="O26" s="23">
        <v>0</v>
      </c>
      <c r="P26" s="23">
        <v>-39</v>
      </c>
      <c r="Q26" s="23">
        <v>-38</v>
      </c>
      <c r="R26" s="23">
        <v>-38</v>
      </c>
      <c r="S26" s="23">
        <v>0</v>
      </c>
      <c r="T26" s="24"/>
      <c r="U26" s="24"/>
      <c r="V26" s="23">
        <v>0</v>
      </c>
      <c r="W26" s="23">
        <v>0</v>
      </c>
      <c r="X26" s="23">
        <v>0</v>
      </c>
      <c r="Y26" s="23">
        <v>-155</v>
      </c>
      <c r="Z26" s="23">
        <v>0</v>
      </c>
      <c r="AA26" s="23">
        <v>-1</v>
      </c>
      <c r="AB26" s="23">
        <v>0</v>
      </c>
      <c r="AC26" s="23">
        <v>-38</v>
      </c>
      <c r="AD26" s="23">
        <v>0</v>
      </c>
    </row>
    <row r="27" spans="2:30" x14ac:dyDescent="0.25">
      <c r="B27" s="6" t="s">
        <v>86</v>
      </c>
      <c r="E27" s="23">
        <v>-90</v>
      </c>
      <c r="F27" s="23">
        <v>-81</v>
      </c>
      <c r="G27" s="23">
        <v>-107</v>
      </c>
      <c r="H27" s="23">
        <v>-100</v>
      </c>
      <c r="I27" s="24"/>
      <c r="J27" s="24"/>
      <c r="K27" s="23">
        <v>-22</v>
      </c>
      <c r="L27" s="23">
        <v>-90</v>
      </c>
      <c r="M27" s="23">
        <v>-66</v>
      </c>
      <c r="N27" s="23">
        <v>-43</v>
      </c>
      <c r="O27" s="23">
        <v>-20</v>
      </c>
      <c r="P27" s="23">
        <v>-81</v>
      </c>
      <c r="Q27" s="23">
        <v>-60</v>
      </c>
      <c r="R27" s="23">
        <v>-42</v>
      </c>
      <c r="S27" s="23">
        <v>-25</v>
      </c>
      <c r="T27" s="24"/>
      <c r="U27" s="24"/>
      <c r="V27" s="23">
        <v>-22</v>
      </c>
      <c r="W27" s="23">
        <v>-24</v>
      </c>
      <c r="X27" s="23">
        <v>-23</v>
      </c>
      <c r="Y27" s="23">
        <v>-23</v>
      </c>
      <c r="Z27" s="23">
        <v>-20</v>
      </c>
      <c r="AA27" s="23">
        <v>-21</v>
      </c>
      <c r="AB27" s="23">
        <v>-18</v>
      </c>
      <c r="AC27" s="23">
        <v>-17</v>
      </c>
      <c r="AD27" s="23">
        <v>-25</v>
      </c>
    </row>
    <row r="28" spans="2:30" x14ac:dyDescent="0.25">
      <c r="B28" s="3" t="s">
        <v>160</v>
      </c>
      <c r="E28" s="24">
        <v>-15</v>
      </c>
      <c r="F28" s="24">
        <v>-10</v>
      </c>
      <c r="G28" s="24">
        <v>-5</v>
      </c>
      <c r="H28" s="24">
        <v>-8</v>
      </c>
      <c r="I28" s="24"/>
      <c r="J28" s="24"/>
      <c r="K28" s="23">
        <v>-2</v>
      </c>
      <c r="L28" s="23">
        <v>-15</v>
      </c>
      <c r="M28" s="23">
        <v>-11</v>
      </c>
      <c r="N28" s="23">
        <v>-7</v>
      </c>
      <c r="O28" s="23">
        <v>-5</v>
      </c>
      <c r="P28" s="23">
        <v>-10</v>
      </c>
      <c r="Q28" s="23">
        <v>-6</v>
      </c>
      <c r="R28" s="23">
        <v>-4</v>
      </c>
      <c r="S28" s="23">
        <v>-1</v>
      </c>
      <c r="T28" s="24"/>
      <c r="U28" s="24"/>
      <c r="V28" s="24">
        <v>-2</v>
      </c>
      <c r="W28" s="24">
        <v>-4</v>
      </c>
      <c r="X28" s="24">
        <v>-4</v>
      </c>
      <c r="Y28" s="24">
        <v>-2</v>
      </c>
      <c r="Z28" s="24">
        <v>-5</v>
      </c>
      <c r="AA28" s="24">
        <v>-4</v>
      </c>
      <c r="AB28" s="24">
        <v>-2</v>
      </c>
      <c r="AC28" s="24">
        <v>-3</v>
      </c>
      <c r="AD28" s="24">
        <v>-1</v>
      </c>
    </row>
    <row r="29" spans="2:30" x14ac:dyDescent="0.25">
      <c r="B29" s="6" t="s">
        <v>87</v>
      </c>
      <c r="E29" s="23">
        <v>-18</v>
      </c>
      <c r="F29" s="23">
        <v>-8</v>
      </c>
      <c r="G29" s="23">
        <v>-3</v>
      </c>
      <c r="H29" s="23">
        <v>-11</v>
      </c>
      <c r="I29" s="24"/>
      <c r="J29" s="24"/>
      <c r="K29" s="23">
        <v>0</v>
      </c>
      <c r="L29" s="23">
        <v>-19</v>
      </c>
      <c r="M29" s="23">
        <v>-19</v>
      </c>
      <c r="N29" s="23">
        <v>-19</v>
      </c>
      <c r="O29" s="23">
        <v>-17</v>
      </c>
      <c r="P29" s="23">
        <v>-8</v>
      </c>
      <c r="Q29" s="23">
        <v>-8</v>
      </c>
      <c r="R29" s="23">
        <v>-8</v>
      </c>
      <c r="S29" s="23">
        <v>0</v>
      </c>
      <c r="T29" s="24"/>
      <c r="U29" s="24"/>
      <c r="V29" s="23">
        <v>0</v>
      </c>
      <c r="W29" s="23">
        <v>0</v>
      </c>
      <c r="X29" s="23">
        <v>0</v>
      </c>
      <c r="Y29" s="23">
        <v>-2</v>
      </c>
      <c r="Z29" s="23">
        <v>-17</v>
      </c>
      <c r="AA29" s="23">
        <v>0</v>
      </c>
      <c r="AB29" s="23">
        <v>0</v>
      </c>
      <c r="AC29" s="23">
        <v>-8</v>
      </c>
      <c r="AD29" s="23">
        <v>0</v>
      </c>
    </row>
    <row r="30" spans="2:30" x14ac:dyDescent="0.25">
      <c r="B30" s="8" t="s">
        <v>88</v>
      </c>
      <c r="C30" s="8"/>
      <c r="D30" s="8"/>
      <c r="E30" s="9">
        <f t="shared" ref="E30:H30" si="10">SUM(E22:E29)</f>
        <v>-936</v>
      </c>
      <c r="F30" s="9">
        <f t="shared" si="10"/>
        <v>-546</v>
      </c>
      <c r="G30" s="9">
        <f t="shared" si="10"/>
        <v>-242</v>
      </c>
      <c r="H30" s="9">
        <f t="shared" si="10"/>
        <v>-568</v>
      </c>
      <c r="I30" s="8"/>
      <c r="J30" s="8"/>
      <c r="K30" s="9">
        <f t="shared" ref="K30" si="11">SUM(K22:K29)</f>
        <v>-24</v>
      </c>
      <c r="L30" s="9">
        <f t="shared" si="2"/>
        <v>-937</v>
      </c>
      <c r="M30" s="9">
        <f t="shared" si="2"/>
        <v>-909</v>
      </c>
      <c r="N30" s="9">
        <f t="shared" si="2"/>
        <v>-882</v>
      </c>
      <c r="O30" s="9">
        <f t="shared" si="3"/>
        <v>-816</v>
      </c>
      <c r="P30" s="9">
        <f t="shared" si="4"/>
        <v>-546</v>
      </c>
      <c r="Q30" s="9">
        <f t="shared" si="4"/>
        <v>-520</v>
      </c>
      <c r="R30" s="9">
        <f t="shared" si="4"/>
        <v>-525</v>
      </c>
      <c r="S30" s="9">
        <f t="shared" si="5"/>
        <v>-6</v>
      </c>
      <c r="T30" s="8"/>
      <c r="U30" s="8"/>
      <c r="V30" s="9">
        <f t="shared" ref="V30:AC30" si="12">SUM(V22:V29)</f>
        <v>-24</v>
      </c>
      <c r="W30" s="9">
        <f t="shared" si="12"/>
        <v>-28</v>
      </c>
      <c r="X30" s="9">
        <f t="shared" si="12"/>
        <v>-27</v>
      </c>
      <c r="Y30" s="9">
        <f t="shared" si="12"/>
        <v>-66</v>
      </c>
      <c r="Z30" s="9">
        <f t="shared" si="12"/>
        <v>-816</v>
      </c>
      <c r="AA30" s="9">
        <f t="shared" si="12"/>
        <v>-26</v>
      </c>
      <c r="AB30" s="9">
        <f t="shared" si="12"/>
        <v>5</v>
      </c>
      <c r="AC30" s="9">
        <f t="shared" si="12"/>
        <v>-519</v>
      </c>
      <c r="AD30" s="9">
        <f>SUM(AD22:AD29)</f>
        <v>-6</v>
      </c>
    </row>
    <row r="31" spans="2:30" x14ac:dyDescent="0.25">
      <c r="B31" s="8"/>
      <c r="C31" s="8"/>
      <c r="D31" s="8"/>
      <c r="E31" s="9"/>
      <c r="F31" s="9"/>
      <c r="G31" s="9"/>
      <c r="H31" s="9"/>
      <c r="I31" s="8"/>
      <c r="J31" s="8"/>
      <c r="K31" s="9"/>
      <c r="L31" s="9"/>
      <c r="M31" s="9"/>
      <c r="N31" s="9"/>
      <c r="O31" s="9"/>
      <c r="P31" s="9"/>
      <c r="Q31" s="9"/>
      <c r="R31" s="9"/>
      <c r="S31" s="9"/>
      <c r="T31" s="8"/>
      <c r="U31" s="8"/>
      <c r="V31" s="9"/>
      <c r="W31" s="9"/>
      <c r="X31" s="9"/>
      <c r="Y31" s="9"/>
      <c r="Z31" s="9"/>
      <c r="AA31" s="9"/>
      <c r="AB31" s="9"/>
      <c r="AC31" s="9"/>
      <c r="AD31" s="9"/>
    </row>
    <row r="32" spans="2:30" ht="18" customHeight="1" x14ac:dyDescent="0.25">
      <c r="B32" s="8" t="s">
        <v>115</v>
      </c>
      <c r="C32" s="8"/>
      <c r="D32" s="8"/>
      <c r="E32" s="9">
        <f>+E12+E19+E30</f>
        <v>3193</v>
      </c>
      <c r="F32" s="9">
        <f t="shared" ref="F32:H32" si="13">+F12+F19+F30</f>
        <v>280</v>
      </c>
      <c r="G32" s="9">
        <f t="shared" si="13"/>
        <v>-46</v>
      </c>
      <c r="H32" s="9">
        <f t="shared" si="13"/>
        <v>-18</v>
      </c>
      <c r="I32" s="8"/>
      <c r="J32" s="8"/>
      <c r="K32" s="9">
        <f>+K12+K19+K30</f>
        <v>130</v>
      </c>
      <c r="L32" s="9">
        <f t="shared" ref="L32:S32" si="14">+L12+L19+L30</f>
        <v>3191</v>
      </c>
      <c r="M32" s="9">
        <f t="shared" si="14"/>
        <v>2332</v>
      </c>
      <c r="N32" s="9">
        <f t="shared" si="14"/>
        <v>2122</v>
      </c>
      <c r="O32" s="9">
        <f t="shared" si="14"/>
        <v>-943</v>
      </c>
      <c r="P32" s="9">
        <f t="shared" si="14"/>
        <v>281</v>
      </c>
      <c r="Q32" s="9">
        <f t="shared" si="14"/>
        <v>-658</v>
      </c>
      <c r="R32" s="9">
        <f t="shared" si="14"/>
        <v>-803</v>
      </c>
      <c r="S32" s="9">
        <f t="shared" si="14"/>
        <v>-792</v>
      </c>
      <c r="T32" s="8"/>
      <c r="U32" s="8"/>
      <c r="V32" s="9">
        <f t="shared" ref="V32:AD32" si="15">+V12+V19+V30</f>
        <v>130</v>
      </c>
      <c r="W32" s="9">
        <f t="shared" si="15"/>
        <v>859</v>
      </c>
      <c r="X32" s="9">
        <f t="shared" si="15"/>
        <v>210</v>
      </c>
      <c r="Y32" s="9">
        <f t="shared" si="15"/>
        <v>3065</v>
      </c>
      <c r="Z32" s="9">
        <f t="shared" si="15"/>
        <v>-943</v>
      </c>
      <c r="AA32" s="9">
        <f t="shared" si="15"/>
        <v>939</v>
      </c>
      <c r="AB32" s="9">
        <f t="shared" si="15"/>
        <v>145</v>
      </c>
      <c r="AC32" s="9">
        <f t="shared" si="15"/>
        <v>-11</v>
      </c>
      <c r="AD32" s="9">
        <f t="shared" si="15"/>
        <v>-792</v>
      </c>
    </row>
    <row r="34" spans="2:30" x14ac:dyDescent="0.25">
      <c r="B34" s="6" t="s">
        <v>90</v>
      </c>
      <c r="E34" s="7">
        <f>+F37</f>
        <v>1128</v>
      </c>
      <c r="F34" s="7">
        <f>+G37</f>
        <v>842</v>
      </c>
      <c r="G34" s="7">
        <f>+H37</f>
        <v>890</v>
      </c>
      <c r="H34" s="3">
        <v>911</v>
      </c>
      <c r="K34" s="7">
        <f>+V34</f>
        <v>4323</v>
      </c>
      <c r="L34" s="7">
        <f>+M34</f>
        <v>1128</v>
      </c>
      <c r="M34" s="7">
        <f>+N34</f>
        <v>1128</v>
      </c>
      <c r="N34" s="7">
        <v>1128</v>
      </c>
      <c r="O34" s="7">
        <f>+Z34</f>
        <v>1128</v>
      </c>
      <c r="P34" s="3">
        <f>+Q34</f>
        <v>842</v>
      </c>
      <c r="Q34" s="3">
        <f>+R34</f>
        <v>842</v>
      </c>
      <c r="R34" s="3">
        <f>+S34</f>
        <v>842</v>
      </c>
      <c r="S34" s="3">
        <f>+AD34</f>
        <v>842</v>
      </c>
      <c r="V34" s="7">
        <f>+W37</f>
        <v>4323</v>
      </c>
      <c r="W34" s="7">
        <f>+X37</f>
        <v>3459</v>
      </c>
      <c r="X34" s="7">
        <f>+Y37</f>
        <v>3251</v>
      </c>
      <c r="Y34" s="7">
        <f>+Z37</f>
        <v>186</v>
      </c>
      <c r="Z34" s="3">
        <v>1128</v>
      </c>
      <c r="AA34" s="7">
        <f>+AB37</f>
        <v>184</v>
      </c>
      <c r="AB34" s="7">
        <f>+AC37</f>
        <v>39</v>
      </c>
      <c r="AC34" s="7">
        <f>+AD37</f>
        <v>50</v>
      </c>
      <c r="AD34" s="3">
        <v>842</v>
      </c>
    </row>
    <row r="35" spans="2:30" x14ac:dyDescent="0.25">
      <c r="B35" s="3" t="s">
        <v>89</v>
      </c>
      <c r="E35" s="7">
        <f>+E32</f>
        <v>3193</v>
      </c>
      <c r="F35" s="7">
        <f t="shared" ref="F35:H35" si="16">+F32</f>
        <v>280</v>
      </c>
      <c r="G35" s="7">
        <f t="shared" si="16"/>
        <v>-46</v>
      </c>
      <c r="H35" s="7">
        <f t="shared" si="16"/>
        <v>-18</v>
      </c>
      <c r="K35" s="7">
        <f>+K32</f>
        <v>130</v>
      </c>
      <c r="L35" s="7">
        <f t="shared" ref="L35:S35" si="17">+L32</f>
        <v>3191</v>
      </c>
      <c r="M35" s="7">
        <f t="shared" si="17"/>
        <v>2332</v>
      </c>
      <c r="N35" s="7">
        <f t="shared" si="17"/>
        <v>2122</v>
      </c>
      <c r="O35" s="7">
        <f t="shared" si="17"/>
        <v>-943</v>
      </c>
      <c r="P35" s="7">
        <f t="shared" si="17"/>
        <v>281</v>
      </c>
      <c r="Q35" s="7">
        <f t="shared" si="17"/>
        <v>-658</v>
      </c>
      <c r="R35" s="7">
        <f t="shared" si="17"/>
        <v>-803</v>
      </c>
      <c r="S35" s="7">
        <f t="shared" si="17"/>
        <v>-792</v>
      </c>
      <c r="V35" s="7">
        <f>+V32</f>
        <v>130</v>
      </c>
      <c r="W35" s="7">
        <f t="shared" ref="W35:AD35" si="18">+W32</f>
        <v>859</v>
      </c>
      <c r="X35" s="7">
        <f t="shared" si="18"/>
        <v>210</v>
      </c>
      <c r="Y35" s="7">
        <f t="shared" si="18"/>
        <v>3065</v>
      </c>
      <c r="Z35" s="7">
        <f t="shared" si="18"/>
        <v>-943</v>
      </c>
      <c r="AA35" s="7">
        <f t="shared" si="18"/>
        <v>939</v>
      </c>
      <c r="AB35" s="7">
        <f t="shared" si="18"/>
        <v>145</v>
      </c>
      <c r="AC35" s="7">
        <f t="shared" si="18"/>
        <v>-11</v>
      </c>
      <c r="AD35" s="7">
        <f t="shared" si="18"/>
        <v>-792</v>
      </c>
    </row>
    <row r="36" spans="2:30" x14ac:dyDescent="0.25">
      <c r="B36" s="3" t="s">
        <v>91</v>
      </c>
      <c r="E36" s="7">
        <v>2</v>
      </c>
      <c r="F36" s="7">
        <v>6</v>
      </c>
      <c r="G36" s="7">
        <v>-2</v>
      </c>
      <c r="H36" s="7">
        <v>-3</v>
      </c>
      <c r="K36" s="3">
        <v>-20</v>
      </c>
      <c r="L36" s="7">
        <v>4</v>
      </c>
      <c r="M36" s="7">
        <v>-1</v>
      </c>
      <c r="N36" s="7">
        <v>1</v>
      </c>
      <c r="O36" s="7">
        <v>1</v>
      </c>
      <c r="P36" s="7">
        <v>5</v>
      </c>
      <c r="Q36" s="7">
        <v>0</v>
      </c>
      <c r="R36" s="7">
        <v>0</v>
      </c>
      <c r="S36" s="7">
        <v>0</v>
      </c>
      <c r="V36" s="3">
        <v>-20</v>
      </c>
      <c r="W36" s="3">
        <v>5</v>
      </c>
      <c r="X36" s="3">
        <v>-2</v>
      </c>
      <c r="Y36" s="3">
        <v>0</v>
      </c>
      <c r="Z36" s="3">
        <v>1</v>
      </c>
      <c r="AA36" s="3">
        <v>5</v>
      </c>
      <c r="AB36" s="3">
        <v>0</v>
      </c>
      <c r="AC36" s="3">
        <v>0</v>
      </c>
      <c r="AD36" s="3">
        <v>0</v>
      </c>
    </row>
    <row r="37" spans="2:30" x14ac:dyDescent="0.25">
      <c r="B37" s="8" t="s">
        <v>114</v>
      </c>
      <c r="C37" s="8"/>
      <c r="D37" s="8"/>
      <c r="E37" s="9">
        <f t="shared" ref="E37" si="19">SUM(E34:E36)</f>
        <v>4323</v>
      </c>
      <c r="F37" s="9">
        <f t="shared" ref="F37" si="20">SUM(F34:F36)</f>
        <v>1128</v>
      </c>
      <c r="G37" s="9">
        <f t="shared" ref="G37" si="21">SUM(G34:G36)</f>
        <v>842</v>
      </c>
      <c r="H37" s="9">
        <f t="shared" ref="H37" si="22">SUM(H34:H36)</f>
        <v>890</v>
      </c>
      <c r="I37" s="8"/>
      <c r="J37" s="8"/>
      <c r="K37" s="9">
        <f t="shared" ref="K37" si="23">SUM(K34:K36)</f>
        <v>4433</v>
      </c>
      <c r="L37" s="9">
        <f t="shared" ref="L37" si="24">SUM(L34:L36)</f>
        <v>4323</v>
      </c>
      <c r="M37" s="9">
        <f t="shared" ref="M37" si="25">SUM(M34:M36)</f>
        <v>3459</v>
      </c>
      <c r="N37" s="9">
        <f t="shared" ref="N37" si="26">SUM(N34:N36)</f>
        <v>3251</v>
      </c>
      <c r="O37" s="9">
        <f t="shared" ref="O37" si="27">SUM(O34:O36)</f>
        <v>186</v>
      </c>
      <c r="P37" s="9">
        <f t="shared" ref="P37" si="28">SUM(P34:P36)</f>
        <v>1128</v>
      </c>
      <c r="Q37" s="9">
        <f t="shared" ref="Q37" si="29">SUM(Q34:Q36)</f>
        <v>184</v>
      </c>
      <c r="R37" s="9">
        <f t="shared" ref="R37" si="30">SUM(R34:R36)</f>
        <v>39</v>
      </c>
      <c r="S37" s="9">
        <f t="shared" ref="S37" si="31">SUM(S34:S36)</f>
        <v>50</v>
      </c>
      <c r="T37" s="8"/>
      <c r="U37" s="8"/>
      <c r="V37" s="9">
        <f t="shared" ref="V37:AC37" si="32">SUM(V34:V36)</f>
        <v>4433</v>
      </c>
      <c r="W37" s="9">
        <f t="shared" si="32"/>
        <v>4323</v>
      </c>
      <c r="X37" s="9">
        <f t="shared" si="32"/>
        <v>3459</v>
      </c>
      <c r="Y37" s="9">
        <f t="shared" si="32"/>
        <v>3251</v>
      </c>
      <c r="Z37" s="9">
        <f t="shared" si="32"/>
        <v>186</v>
      </c>
      <c r="AA37" s="9">
        <f t="shared" si="32"/>
        <v>1128</v>
      </c>
      <c r="AB37" s="9">
        <f t="shared" si="32"/>
        <v>184</v>
      </c>
      <c r="AC37" s="9">
        <f t="shared" si="32"/>
        <v>39</v>
      </c>
      <c r="AD37" s="9">
        <f>SUM(AD34:AD36)</f>
        <v>50</v>
      </c>
    </row>
  </sheetData>
  <mergeCells count="3">
    <mergeCell ref="C1:H1"/>
    <mergeCell ref="J1:S1"/>
    <mergeCell ref="U1:AD1"/>
  </mergeCells>
  <pageMargins left="0.70866141732283472" right="0.70866141732283472" top="0.74803149606299213" bottom="0.74803149606299213" header="0.31496062992125984" footer="0.31496062992125984"/>
  <pageSetup paperSize="9" scale="52" orientation="landscape" r:id="rId1"/>
  <ignoredErrors>
    <ignoredError sqref="O12 O19:O21 O35 S35 K35 O30:O33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CA39C-D03E-41D6-94B7-E7E5A37B3E8D}">
  <dimension ref="B1:AH265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G37" sqref="AG37"/>
    </sheetView>
  </sheetViews>
  <sheetFormatPr baseColWidth="10" defaultColWidth="11.5546875" defaultRowHeight="13.2" outlineLevelRow="1" x14ac:dyDescent="0.25"/>
  <cols>
    <col min="1" max="1" width="1.5546875" style="3" customWidth="1"/>
    <col min="2" max="2" width="40.5546875" style="3" customWidth="1"/>
    <col min="3" max="3" width="4.6640625" style="3" customWidth="1"/>
    <col min="4" max="8" width="7.6640625" style="3" customWidth="1"/>
    <col min="9" max="10" width="4.6640625" style="3" customWidth="1"/>
    <col min="11" max="19" width="7.6640625" style="3" customWidth="1"/>
    <col min="20" max="21" width="4.6640625" style="3" customWidth="1"/>
    <col min="22" max="30" width="7.6640625" style="3" customWidth="1"/>
    <col min="31" max="31" width="2" style="3" customWidth="1"/>
    <col min="32" max="16384" width="11.5546875" style="3"/>
  </cols>
  <sheetData>
    <row r="1" spans="2:31" ht="18" customHeight="1" x14ac:dyDescent="0.25">
      <c r="B1" s="14"/>
      <c r="C1" s="61" t="s">
        <v>22</v>
      </c>
      <c r="D1" s="61"/>
      <c r="E1" s="61"/>
      <c r="F1" s="61"/>
      <c r="G1" s="61"/>
      <c r="H1" s="61"/>
      <c r="I1" s="15"/>
      <c r="J1" s="61" t="s">
        <v>27</v>
      </c>
      <c r="K1" s="61"/>
      <c r="L1" s="61"/>
      <c r="M1" s="61"/>
      <c r="N1" s="61"/>
      <c r="O1" s="61"/>
      <c r="P1" s="61"/>
      <c r="Q1" s="61"/>
      <c r="R1" s="61"/>
      <c r="S1" s="61"/>
      <c r="T1" s="15"/>
      <c r="U1" s="61" t="s">
        <v>23</v>
      </c>
      <c r="V1" s="61"/>
      <c r="W1" s="61"/>
      <c r="X1" s="61"/>
      <c r="Y1" s="61"/>
      <c r="Z1" s="61"/>
      <c r="AA1" s="61"/>
      <c r="AB1" s="61"/>
      <c r="AC1" s="61"/>
      <c r="AD1" s="61"/>
      <c r="AE1" s="15"/>
    </row>
    <row r="2" spans="2:31" ht="7.3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2:31" s="4" customFormat="1" ht="18" customHeight="1" x14ac:dyDescent="0.3">
      <c r="B3" s="1" t="s">
        <v>116</v>
      </c>
      <c r="C3" s="2"/>
      <c r="D3" s="2"/>
      <c r="E3" s="16">
        <f t="shared" ref="E3:F3" si="0">+F3+1</f>
        <v>2025</v>
      </c>
      <c r="F3" s="16">
        <f t="shared" si="0"/>
        <v>2024</v>
      </c>
      <c r="G3" s="16">
        <f>+H3+1</f>
        <v>2023</v>
      </c>
      <c r="H3" s="16">
        <v>2022</v>
      </c>
      <c r="I3" s="16"/>
      <c r="J3" s="16"/>
      <c r="K3" s="17" t="str">
        <f>+V3</f>
        <v>Q126</v>
      </c>
      <c r="L3" s="17" t="str">
        <f t="shared" ref="L3:R3" si="1">+W3</f>
        <v>Q425</v>
      </c>
      <c r="M3" s="17" t="str">
        <f t="shared" si="1"/>
        <v>Q325</v>
      </c>
      <c r="N3" s="17" t="str">
        <f t="shared" si="1"/>
        <v>Q225</v>
      </c>
      <c r="O3" s="17" t="str">
        <f t="shared" si="1"/>
        <v>Q125</v>
      </c>
      <c r="P3" s="17" t="str">
        <f t="shared" si="1"/>
        <v>Q424</v>
      </c>
      <c r="Q3" s="17" t="str">
        <f t="shared" si="1"/>
        <v>Q324</v>
      </c>
      <c r="R3" s="17" t="str">
        <f t="shared" si="1"/>
        <v>Q224</v>
      </c>
      <c r="S3" s="17" t="str">
        <f>+AD3</f>
        <v>Q124</v>
      </c>
      <c r="T3" s="16"/>
      <c r="U3" s="16"/>
      <c r="V3" s="17" t="s">
        <v>28</v>
      </c>
      <c r="W3" s="17" t="s">
        <v>0</v>
      </c>
      <c r="X3" s="17" t="s">
        <v>2</v>
      </c>
      <c r="Y3" s="17" t="s">
        <v>3</v>
      </c>
      <c r="Z3" s="17" t="s">
        <v>4</v>
      </c>
      <c r="AA3" s="17" t="s">
        <v>5</v>
      </c>
      <c r="AB3" s="17" t="s">
        <v>1</v>
      </c>
      <c r="AC3" s="17" t="s">
        <v>6</v>
      </c>
      <c r="AD3" s="17" t="s">
        <v>7</v>
      </c>
      <c r="AE3" s="2"/>
    </row>
    <row r="4" spans="2:31" x14ac:dyDescent="0.25">
      <c r="B4" s="39" t="s">
        <v>21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7"/>
    </row>
    <row r="5" spans="2:31" x14ac:dyDescent="0.25">
      <c r="B5" s="39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7"/>
    </row>
    <row r="6" spans="2:31" ht="15.6" x14ac:dyDescent="0.3">
      <c r="B6" s="43" t="s">
        <v>127</v>
      </c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</row>
    <row r="7" spans="2:31" outlineLevel="1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3"/>
      <c r="X7" s="23"/>
      <c r="Y7" s="23"/>
      <c r="Z7" s="23"/>
      <c r="AA7" s="23"/>
      <c r="AB7" s="23"/>
      <c r="AC7" s="23"/>
      <c r="AD7" s="7"/>
      <c r="AE7" s="7"/>
    </row>
    <row r="8" spans="2:31" outlineLevel="1" x14ac:dyDescent="0.25">
      <c r="B8" s="12" t="s">
        <v>8</v>
      </c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2:31" outlineLevel="1" x14ac:dyDescent="0.25">
      <c r="B9" s="6" t="s">
        <v>9</v>
      </c>
      <c r="C9" s="7"/>
      <c r="D9" s="7"/>
      <c r="E9" s="53">
        <v>9404</v>
      </c>
      <c r="F9" s="53">
        <v>9001</v>
      </c>
      <c r="G9" s="53">
        <v>9465</v>
      </c>
      <c r="H9" s="53">
        <v>7633</v>
      </c>
      <c r="I9" s="53"/>
      <c r="J9" s="53"/>
      <c r="K9" s="53">
        <v>2509</v>
      </c>
      <c r="L9" s="53">
        <v>9404</v>
      </c>
      <c r="M9" s="53">
        <v>7006</v>
      </c>
      <c r="N9" s="53">
        <v>4694</v>
      </c>
      <c r="O9" s="53">
        <v>2329</v>
      </c>
      <c r="P9" s="53">
        <v>9001</v>
      </c>
      <c r="Q9" s="53">
        <v>6840</v>
      </c>
      <c r="R9" s="53">
        <v>4619</v>
      </c>
      <c r="S9" s="53">
        <v>2295</v>
      </c>
      <c r="T9" s="53"/>
      <c r="U9" s="53"/>
      <c r="V9" s="53">
        <v>2509</v>
      </c>
      <c r="W9" s="53">
        <v>2398</v>
      </c>
      <c r="X9" s="53">
        <v>2312</v>
      </c>
      <c r="Y9" s="53">
        <v>2365</v>
      </c>
      <c r="Z9" s="53">
        <v>2329</v>
      </c>
      <c r="AA9" s="53">
        <v>2161</v>
      </c>
      <c r="AB9" s="53">
        <v>2221</v>
      </c>
      <c r="AC9" s="53">
        <v>2324</v>
      </c>
      <c r="AD9" s="53">
        <v>2295</v>
      </c>
      <c r="AE9" s="7"/>
    </row>
    <row r="10" spans="2:31" outlineLevel="1" x14ac:dyDescent="0.25">
      <c r="B10" s="6" t="s">
        <v>10</v>
      </c>
      <c r="C10" s="7"/>
      <c r="D10" s="7"/>
      <c r="E10" s="53">
        <v>3</v>
      </c>
      <c r="F10" s="53">
        <v>3</v>
      </c>
      <c r="G10" s="53"/>
      <c r="H10" s="53"/>
      <c r="I10" s="53"/>
      <c r="J10" s="53"/>
      <c r="K10" s="53">
        <v>3</v>
      </c>
      <c r="L10" s="53">
        <v>3</v>
      </c>
      <c r="M10" s="53">
        <v>2</v>
      </c>
      <c r="N10" s="53">
        <v>2</v>
      </c>
      <c r="O10" s="53">
        <v>1</v>
      </c>
      <c r="P10" s="53">
        <v>3</v>
      </c>
      <c r="Q10" s="53">
        <v>3</v>
      </c>
      <c r="R10" s="53">
        <v>3</v>
      </c>
      <c r="S10" s="53">
        <v>3</v>
      </c>
      <c r="T10" s="53"/>
      <c r="U10" s="53"/>
      <c r="V10" s="53">
        <v>3</v>
      </c>
      <c r="W10" s="53">
        <v>1</v>
      </c>
      <c r="X10" s="53">
        <v>0</v>
      </c>
      <c r="Y10" s="53">
        <v>1</v>
      </c>
      <c r="Z10" s="53">
        <v>1</v>
      </c>
      <c r="AA10" s="53">
        <v>0</v>
      </c>
      <c r="AB10" s="53">
        <v>0</v>
      </c>
      <c r="AC10" s="53">
        <v>0</v>
      </c>
      <c r="AD10" s="53">
        <v>3</v>
      </c>
      <c r="AE10" s="7"/>
    </row>
    <row r="11" spans="2:31" outlineLevel="1" x14ac:dyDescent="0.25">
      <c r="B11" s="8" t="s">
        <v>11</v>
      </c>
      <c r="C11" s="9"/>
      <c r="D11" s="9"/>
      <c r="E11" s="9">
        <f>SUM(E9:E10)</f>
        <v>9407</v>
      </c>
      <c r="F11" s="9">
        <f>SUM(F9:F10)</f>
        <v>9004</v>
      </c>
      <c r="G11" s="9">
        <f>SUM(G9:G10)</f>
        <v>9465</v>
      </c>
      <c r="H11" s="9">
        <f>SUM(H9:H10)</f>
        <v>7633</v>
      </c>
      <c r="I11" s="9"/>
      <c r="J11" s="9"/>
      <c r="K11" s="9">
        <f>+K9+K10</f>
        <v>2512</v>
      </c>
      <c r="L11" s="9">
        <f t="shared" ref="L11:N20" si="2">+M11+W11</f>
        <v>9407</v>
      </c>
      <c r="M11" s="9">
        <f t="shared" si="2"/>
        <v>7008</v>
      </c>
      <c r="N11" s="9">
        <f t="shared" si="2"/>
        <v>4696</v>
      </c>
      <c r="O11" s="9">
        <f t="shared" ref="O11:O20" si="3">+Z11</f>
        <v>2330</v>
      </c>
      <c r="P11" s="9">
        <f t="shared" ref="P11:R20" si="4">+Q11+AA11</f>
        <v>9004</v>
      </c>
      <c r="Q11" s="9">
        <f t="shared" si="4"/>
        <v>6843</v>
      </c>
      <c r="R11" s="9">
        <f t="shared" si="4"/>
        <v>4622</v>
      </c>
      <c r="S11" s="9">
        <f t="shared" ref="S11:S20" si="5">+AD11</f>
        <v>2298</v>
      </c>
      <c r="T11" s="9"/>
      <c r="U11" s="9"/>
      <c r="V11" s="9">
        <f t="shared" ref="V11:AC11" si="6">SUM(V9:V10)</f>
        <v>2512</v>
      </c>
      <c r="W11" s="40">
        <f t="shared" si="6"/>
        <v>2399</v>
      </c>
      <c r="X11" s="40">
        <f t="shared" si="6"/>
        <v>2312</v>
      </c>
      <c r="Y11" s="40">
        <f t="shared" si="6"/>
        <v>2366</v>
      </c>
      <c r="Z11" s="40">
        <f t="shared" si="6"/>
        <v>2330</v>
      </c>
      <c r="AA11" s="40">
        <f t="shared" si="6"/>
        <v>2161</v>
      </c>
      <c r="AB11" s="40">
        <f t="shared" si="6"/>
        <v>2221</v>
      </c>
      <c r="AC11" s="40">
        <f t="shared" si="6"/>
        <v>2324</v>
      </c>
      <c r="AD11" s="9">
        <f>SUM(AD9:AD10)</f>
        <v>2298</v>
      </c>
      <c r="AE11" s="7"/>
    </row>
    <row r="12" spans="2:31" ht="18" customHeight="1" outlineLevel="1" x14ac:dyDescent="0.25">
      <c r="B12" s="6" t="s">
        <v>12</v>
      </c>
      <c r="C12" s="7"/>
      <c r="D12" s="7"/>
      <c r="E12" s="23">
        <v>-7179</v>
      </c>
      <c r="F12" s="23">
        <v>-6964</v>
      </c>
      <c r="G12" s="23"/>
      <c r="H12" s="23"/>
      <c r="I12" s="23"/>
      <c r="J12" s="23"/>
      <c r="K12" s="23">
        <v>-1897</v>
      </c>
      <c r="L12" s="23">
        <v>-7179</v>
      </c>
      <c r="M12" s="23">
        <v>-5411</v>
      </c>
      <c r="N12" s="23">
        <v>-3618</v>
      </c>
      <c r="O12" s="23">
        <v>-1791</v>
      </c>
      <c r="P12" s="23">
        <v>-6964</v>
      </c>
      <c r="Q12" s="23">
        <v>-5350</v>
      </c>
      <c r="R12" s="23">
        <v>-3619</v>
      </c>
      <c r="S12" s="23">
        <v>-1806</v>
      </c>
      <c r="T12" s="23"/>
      <c r="U12" s="23"/>
      <c r="V12" s="23">
        <v>-1897</v>
      </c>
      <c r="W12" s="23">
        <v>-1768</v>
      </c>
      <c r="X12" s="23">
        <v>-1793</v>
      </c>
      <c r="Y12" s="23">
        <v>-1827</v>
      </c>
      <c r="Z12" s="23">
        <v>-1791</v>
      </c>
      <c r="AA12" s="23">
        <v>-1614</v>
      </c>
      <c r="AB12" s="23">
        <v>-1731</v>
      </c>
      <c r="AC12" s="23">
        <v>-1813</v>
      </c>
      <c r="AD12" s="23">
        <v>-1806</v>
      </c>
      <c r="AE12" s="7"/>
    </row>
    <row r="13" spans="2:31" outlineLevel="1" x14ac:dyDescent="0.25">
      <c r="B13" s="6" t="s">
        <v>13</v>
      </c>
      <c r="C13" s="7"/>
      <c r="D13" s="7"/>
      <c r="E13" s="23">
        <v>-1491</v>
      </c>
      <c r="F13" s="23">
        <v>-1365</v>
      </c>
      <c r="G13" s="23"/>
      <c r="H13" s="23"/>
      <c r="I13" s="23"/>
      <c r="J13" s="23"/>
      <c r="K13" s="23">
        <v>-441</v>
      </c>
      <c r="L13" s="23">
        <v>-1491</v>
      </c>
      <c r="M13" s="23">
        <v>-1079</v>
      </c>
      <c r="N13" s="23">
        <v>-748</v>
      </c>
      <c r="O13" s="23">
        <v>-378</v>
      </c>
      <c r="P13" s="23">
        <v>-1365</v>
      </c>
      <c r="Q13" s="23">
        <v>-989</v>
      </c>
      <c r="R13" s="23">
        <v>-684</v>
      </c>
      <c r="S13" s="23">
        <v>-343</v>
      </c>
      <c r="T13" s="23"/>
      <c r="U13" s="23"/>
      <c r="V13" s="23">
        <v>-441</v>
      </c>
      <c r="W13" s="23">
        <v>-412</v>
      </c>
      <c r="X13" s="23">
        <v>-331</v>
      </c>
      <c r="Y13" s="23">
        <v>-370</v>
      </c>
      <c r="Z13" s="23">
        <v>-378</v>
      </c>
      <c r="AA13" s="23">
        <v>-376</v>
      </c>
      <c r="AB13" s="23">
        <v>-305</v>
      </c>
      <c r="AC13" s="23">
        <v>-341</v>
      </c>
      <c r="AD13" s="23">
        <v>-343</v>
      </c>
      <c r="AE13" s="7"/>
    </row>
    <row r="14" spans="2:31" outlineLevel="1" x14ac:dyDescent="0.25">
      <c r="B14" s="6" t="s">
        <v>14</v>
      </c>
      <c r="C14" s="7"/>
      <c r="D14" s="7"/>
      <c r="E14" s="23">
        <v>-96</v>
      </c>
      <c r="F14" s="23">
        <v>-82</v>
      </c>
      <c r="G14" s="23"/>
      <c r="H14" s="23"/>
      <c r="I14" s="23"/>
      <c r="J14" s="23"/>
      <c r="K14" s="23">
        <v>-23</v>
      </c>
      <c r="L14" s="23">
        <v>-96</v>
      </c>
      <c r="M14" s="23">
        <v>-68</v>
      </c>
      <c r="N14" s="23">
        <v>-48</v>
      </c>
      <c r="O14" s="23">
        <v>-25</v>
      </c>
      <c r="P14" s="23">
        <v>-82</v>
      </c>
      <c r="Q14" s="23">
        <v>-60</v>
      </c>
      <c r="R14" s="23">
        <v>-38</v>
      </c>
      <c r="S14" s="23">
        <v>-19</v>
      </c>
      <c r="T14" s="23"/>
      <c r="U14" s="23"/>
      <c r="V14" s="23">
        <v>-23</v>
      </c>
      <c r="W14" s="23">
        <v>-28</v>
      </c>
      <c r="X14" s="23">
        <v>-20</v>
      </c>
      <c r="Y14" s="23">
        <v>-23</v>
      </c>
      <c r="Z14" s="23">
        <v>-25</v>
      </c>
      <c r="AA14" s="23">
        <v>-22</v>
      </c>
      <c r="AB14" s="23">
        <v>-22</v>
      </c>
      <c r="AC14" s="23">
        <v>-19</v>
      </c>
      <c r="AD14" s="23">
        <v>-19</v>
      </c>
      <c r="AE14" s="7"/>
    </row>
    <row r="15" spans="2:31" outlineLevel="1" x14ac:dyDescent="0.25">
      <c r="B15" s="8" t="s">
        <v>117</v>
      </c>
      <c r="C15" s="9"/>
      <c r="D15" s="9"/>
      <c r="E15" s="9">
        <f>SUM(E12:E14)</f>
        <v>-8766</v>
      </c>
      <c r="F15" s="9">
        <f t="shared" ref="F15" si="7">SUM(F12:F14)</f>
        <v>-8411</v>
      </c>
      <c r="G15" s="9">
        <f>-G11+G16</f>
        <v>-8803</v>
      </c>
      <c r="H15" s="9">
        <f>-H11+H16</f>
        <v>-7353</v>
      </c>
      <c r="I15" s="9"/>
      <c r="J15" s="9"/>
      <c r="K15" s="9">
        <f>SUM(K12:K14)</f>
        <v>-2361</v>
      </c>
      <c r="L15" s="9">
        <f t="shared" ref="L15:S15" si="8">SUM(L12:L14)</f>
        <v>-8766</v>
      </c>
      <c r="M15" s="9">
        <f t="shared" si="8"/>
        <v>-6558</v>
      </c>
      <c r="N15" s="9">
        <f t="shared" si="8"/>
        <v>-4414</v>
      </c>
      <c r="O15" s="9">
        <f t="shared" si="8"/>
        <v>-2194</v>
      </c>
      <c r="P15" s="9">
        <f t="shared" si="8"/>
        <v>-8411</v>
      </c>
      <c r="Q15" s="9">
        <f t="shared" si="8"/>
        <v>-6399</v>
      </c>
      <c r="R15" s="9">
        <f t="shared" si="8"/>
        <v>-4341</v>
      </c>
      <c r="S15" s="9">
        <f t="shared" si="8"/>
        <v>-2168</v>
      </c>
      <c r="T15" s="9"/>
      <c r="U15" s="9"/>
      <c r="V15" s="9">
        <f t="shared" ref="V15" si="9">SUM(V12:V14)</f>
        <v>-2361</v>
      </c>
      <c r="W15" s="40">
        <f t="shared" ref="W15" si="10">SUM(W12:W14)</f>
        <v>-2208</v>
      </c>
      <c r="X15" s="40">
        <f t="shared" ref="X15" si="11">SUM(X12:X14)</f>
        <v>-2144</v>
      </c>
      <c r="Y15" s="40">
        <f t="shared" ref="Y15" si="12">SUM(Y12:Y14)</f>
        <v>-2220</v>
      </c>
      <c r="Z15" s="40">
        <f t="shared" ref="Z15" si="13">SUM(Z12:Z14)</f>
        <v>-2194</v>
      </c>
      <c r="AA15" s="40">
        <f t="shared" ref="AA15" si="14">SUM(AA12:AA14)</f>
        <v>-2012</v>
      </c>
      <c r="AB15" s="40">
        <f t="shared" ref="AB15" si="15">SUM(AB12:AB14)</f>
        <v>-2058</v>
      </c>
      <c r="AC15" s="40">
        <f t="shared" ref="AC15" si="16">SUM(AC12:AC14)</f>
        <v>-2173</v>
      </c>
      <c r="AD15" s="9">
        <f t="shared" ref="AD15" si="17">SUM(AD12:AD14)</f>
        <v>-2168</v>
      </c>
      <c r="AE15" s="7"/>
    </row>
    <row r="16" spans="2:31" ht="18" customHeight="1" outlineLevel="1" x14ac:dyDescent="0.25">
      <c r="B16" s="8" t="s">
        <v>118</v>
      </c>
      <c r="C16" s="9"/>
      <c r="D16" s="9"/>
      <c r="E16" s="9">
        <f>+E11+E15</f>
        <v>641</v>
      </c>
      <c r="F16" s="9">
        <f t="shared" ref="F16" si="18">+F11+F15</f>
        <v>593</v>
      </c>
      <c r="G16" s="9">
        <v>662</v>
      </c>
      <c r="H16" s="9">
        <v>280</v>
      </c>
      <c r="I16" s="9"/>
      <c r="J16" s="9"/>
      <c r="K16" s="9">
        <f>+K11+K15</f>
        <v>151</v>
      </c>
      <c r="L16" s="9">
        <f t="shared" ref="L16" si="19">+L11+L15</f>
        <v>641</v>
      </c>
      <c r="M16" s="9">
        <f t="shared" ref="M16" si="20">+M11+M15</f>
        <v>450</v>
      </c>
      <c r="N16" s="9">
        <f t="shared" ref="N16" si="21">+N11+N15</f>
        <v>282</v>
      </c>
      <c r="O16" s="9">
        <f t="shared" ref="O16" si="22">+O11+O15</f>
        <v>136</v>
      </c>
      <c r="P16" s="9">
        <f t="shared" ref="P16" si="23">+P11+P15</f>
        <v>593</v>
      </c>
      <c r="Q16" s="9">
        <f t="shared" ref="Q16" si="24">+Q11+Q15</f>
        <v>444</v>
      </c>
      <c r="R16" s="9">
        <f t="shared" ref="R16" si="25">+R11+R15</f>
        <v>281</v>
      </c>
      <c r="S16" s="9">
        <f t="shared" ref="S16" si="26">+S11+S15</f>
        <v>130</v>
      </c>
      <c r="T16" s="9"/>
      <c r="U16" s="9"/>
      <c r="V16" s="9">
        <f t="shared" ref="V16" si="27">+V11+V15</f>
        <v>151</v>
      </c>
      <c r="W16" s="40">
        <f t="shared" ref="W16" si="28">+W11+W15</f>
        <v>191</v>
      </c>
      <c r="X16" s="40">
        <f t="shared" ref="X16" si="29">+X11+X15</f>
        <v>168</v>
      </c>
      <c r="Y16" s="40">
        <f t="shared" ref="Y16" si="30">+Y11+Y15</f>
        <v>146</v>
      </c>
      <c r="Z16" s="40">
        <f t="shared" ref="Z16" si="31">+Z11+Z15</f>
        <v>136</v>
      </c>
      <c r="AA16" s="40">
        <f t="shared" ref="AA16" si="32">+AA11+AA15</f>
        <v>149</v>
      </c>
      <c r="AB16" s="40">
        <f t="shared" ref="AB16" si="33">+AB11+AB15</f>
        <v>163</v>
      </c>
      <c r="AC16" s="40">
        <f t="shared" ref="AC16" si="34">+AC11+AC15</f>
        <v>151</v>
      </c>
      <c r="AD16" s="9">
        <f t="shared" ref="AD16" si="35">+AD11+AD15</f>
        <v>130</v>
      </c>
      <c r="AE16" s="7"/>
    </row>
    <row r="17" spans="2:31" ht="18" customHeight="1" outlineLevel="1" x14ac:dyDescent="0.25">
      <c r="B17" s="6" t="s">
        <v>15</v>
      </c>
      <c r="C17" s="7"/>
      <c r="D17" s="7"/>
      <c r="E17" s="23">
        <v>-91</v>
      </c>
      <c r="F17" s="23">
        <v>-84</v>
      </c>
      <c r="G17" s="23">
        <v>-103</v>
      </c>
      <c r="H17" s="23">
        <v>-81</v>
      </c>
      <c r="I17" s="23"/>
      <c r="J17" s="23"/>
      <c r="K17" s="23">
        <v>-22</v>
      </c>
      <c r="L17" s="23">
        <v>-91</v>
      </c>
      <c r="M17" s="23">
        <v>-68</v>
      </c>
      <c r="N17" s="23">
        <v>-45</v>
      </c>
      <c r="O17" s="23">
        <v>-22</v>
      </c>
      <c r="P17" s="23">
        <v>-84</v>
      </c>
      <c r="Q17" s="23">
        <v>-62</v>
      </c>
      <c r="R17" s="23">
        <v>-43</v>
      </c>
      <c r="S17" s="23">
        <v>-26</v>
      </c>
      <c r="T17" s="23"/>
      <c r="U17" s="23"/>
      <c r="V17" s="23">
        <v>-22</v>
      </c>
      <c r="W17" s="23">
        <v>-23</v>
      </c>
      <c r="X17" s="23">
        <v>-23</v>
      </c>
      <c r="Y17" s="23">
        <v>-23</v>
      </c>
      <c r="Z17" s="23">
        <v>-22</v>
      </c>
      <c r="AA17" s="23">
        <v>-22</v>
      </c>
      <c r="AB17" s="23">
        <v>-19</v>
      </c>
      <c r="AC17" s="23">
        <v>-17</v>
      </c>
      <c r="AD17" s="23">
        <v>-26</v>
      </c>
      <c r="AE17" s="7"/>
    </row>
    <row r="18" spans="2:31" ht="18" customHeight="1" outlineLevel="1" x14ac:dyDescent="0.25">
      <c r="B18" s="8" t="s">
        <v>119</v>
      </c>
      <c r="C18" s="9"/>
      <c r="D18" s="9"/>
      <c r="E18" s="9">
        <f>+E16+E17</f>
        <v>550</v>
      </c>
      <c r="F18" s="9">
        <f t="shared" ref="F18:H18" si="36">+F16+F17</f>
        <v>509</v>
      </c>
      <c r="G18" s="9">
        <f t="shared" si="36"/>
        <v>559</v>
      </c>
      <c r="H18" s="9">
        <f t="shared" si="36"/>
        <v>199</v>
      </c>
      <c r="I18" s="9"/>
      <c r="J18" s="9"/>
      <c r="K18" s="9">
        <f>+K16+K17</f>
        <v>129</v>
      </c>
      <c r="L18" s="9">
        <f t="shared" ref="L18" si="37">+L16+L17</f>
        <v>550</v>
      </c>
      <c r="M18" s="9">
        <f t="shared" ref="M18" si="38">+M16+M17</f>
        <v>382</v>
      </c>
      <c r="N18" s="9">
        <f t="shared" ref="N18" si="39">+N16+N17</f>
        <v>237</v>
      </c>
      <c r="O18" s="9">
        <f t="shared" ref="O18" si="40">+O16+O17</f>
        <v>114</v>
      </c>
      <c r="P18" s="9">
        <f t="shared" ref="P18" si="41">+P16+P17</f>
        <v>509</v>
      </c>
      <c r="Q18" s="9">
        <f t="shared" ref="Q18" si="42">+Q16+Q17</f>
        <v>382</v>
      </c>
      <c r="R18" s="9">
        <f t="shared" ref="R18" si="43">+R16+R17</f>
        <v>238</v>
      </c>
      <c r="S18" s="9">
        <f t="shared" ref="S18" si="44">+S16+S17</f>
        <v>104</v>
      </c>
      <c r="T18" s="9"/>
      <c r="U18" s="9"/>
      <c r="V18" s="9">
        <f t="shared" ref="V18" si="45">+V16+V17</f>
        <v>129</v>
      </c>
      <c r="W18" s="9">
        <f t="shared" ref="W18" si="46">+W16+W17</f>
        <v>168</v>
      </c>
      <c r="X18" s="9">
        <f t="shared" ref="X18" si="47">+X16+X17</f>
        <v>145</v>
      </c>
      <c r="Y18" s="9">
        <f t="shared" ref="Y18" si="48">+Y16+Y17</f>
        <v>123</v>
      </c>
      <c r="Z18" s="9">
        <f t="shared" ref="Z18" si="49">+Z16+Z17</f>
        <v>114</v>
      </c>
      <c r="AA18" s="9">
        <f t="shared" ref="AA18" si="50">+AA16+AA17</f>
        <v>127</v>
      </c>
      <c r="AB18" s="9">
        <f t="shared" ref="AB18" si="51">+AB16+AB17</f>
        <v>144</v>
      </c>
      <c r="AC18" s="9">
        <f t="shared" ref="AC18" si="52">+AC16+AC17</f>
        <v>134</v>
      </c>
      <c r="AD18" s="9">
        <f t="shared" ref="AD18" si="53">+AD16+AD17</f>
        <v>104</v>
      </c>
      <c r="AE18" s="7"/>
    </row>
    <row r="19" spans="2:31" ht="18" customHeight="1" outlineLevel="1" x14ac:dyDescent="0.25">
      <c r="B19" s="6" t="s">
        <v>19</v>
      </c>
      <c r="C19" s="7"/>
      <c r="D19" s="7"/>
      <c r="E19" s="23">
        <v>133</v>
      </c>
      <c r="F19" s="23">
        <v>130</v>
      </c>
      <c r="G19" s="23">
        <v>73</v>
      </c>
      <c r="H19" s="23">
        <v>21</v>
      </c>
      <c r="I19" s="23"/>
      <c r="J19" s="23"/>
      <c r="K19" s="23">
        <v>25</v>
      </c>
      <c r="L19" s="23">
        <v>133</v>
      </c>
      <c r="M19" s="23">
        <v>98</v>
      </c>
      <c r="N19" s="23">
        <v>71</v>
      </c>
      <c r="O19" s="23">
        <v>30</v>
      </c>
      <c r="P19" s="23">
        <v>130</v>
      </c>
      <c r="Q19" s="23">
        <v>99</v>
      </c>
      <c r="R19" s="23">
        <v>66</v>
      </c>
      <c r="S19" s="23">
        <v>41</v>
      </c>
      <c r="T19" s="23"/>
      <c r="U19" s="23"/>
      <c r="V19" s="23">
        <v>25</v>
      </c>
      <c r="W19" s="53">
        <v>35</v>
      </c>
      <c r="X19" s="23">
        <v>27</v>
      </c>
      <c r="Y19" s="23">
        <v>41</v>
      </c>
      <c r="Z19" s="23">
        <v>30</v>
      </c>
      <c r="AA19" s="23">
        <v>31</v>
      </c>
      <c r="AB19" s="23">
        <v>33</v>
      </c>
      <c r="AC19" s="23">
        <v>25</v>
      </c>
      <c r="AD19" s="23">
        <v>41</v>
      </c>
      <c r="AE19" s="7"/>
    </row>
    <row r="20" spans="2:31" ht="18" customHeight="1" outlineLevel="1" x14ac:dyDescent="0.25">
      <c r="B20" s="8" t="s">
        <v>120</v>
      </c>
      <c r="C20" s="9"/>
      <c r="D20" s="9"/>
      <c r="E20" s="9">
        <f>+E18+E19</f>
        <v>683</v>
      </c>
      <c r="F20" s="9">
        <f>+F18+F19</f>
        <v>639</v>
      </c>
      <c r="G20" s="9">
        <v>632</v>
      </c>
      <c r="H20" s="9">
        <v>220</v>
      </c>
      <c r="I20" s="9"/>
      <c r="J20" s="9"/>
      <c r="K20" s="9">
        <f>+K18+K19</f>
        <v>154</v>
      </c>
      <c r="L20" s="9">
        <f t="shared" si="2"/>
        <v>683</v>
      </c>
      <c r="M20" s="9">
        <f t="shared" si="2"/>
        <v>480</v>
      </c>
      <c r="N20" s="9">
        <f t="shared" si="2"/>
        <v>308</v>
      </c>
      <c r="O20" s="9">
        <f t="shared" si="3"/>
        <v>144</v>
      </c>
      <c r="P20" s="9">
        <f t="shared" si="4"/>
        <v>639</v>
      </c>
      <c r="Q20" s="9">
        <f t="shared" si="4"/>
        <v>481</v>
      </c>
      <c r="R20" s="9">
        <f t="shared" si="4"/>
        <v>304</v>
      </c>
      <c r="S20" s="9">
        <f t="shared" si="5"/>
        <v>145</v>
      </c>
      <c r="T20" s="9"/>
      <c r="U20" s="9"/>
      <c r="V20" s="9">
        <f t="shared" ref="V20:AD20" si="54">+V18+V19</f>
        <v>154</v>
      </c>
      <c r="W20" s="40">
        <f t="shared" si="54"/>
        <v>203</v>
      </c>
      <c r="X20" s="40">
        <f t="shared" si="54"/>
        <v>172</v>
      </c>
      <c r="Y20" s="40">
        <f t="shared" si="54"/>
        <v>164</v>
      </c>
      <c r="Z20" s="40">
        <f t="shared" si="54"/>
        <v>144</v>
      </c>
      <c r="AA20" s="40">
        <f t="shared" si="54"/>
        <v>158</v>
      </c>
      <c r="AB20" s="40">
        <f t="shared" si="54"/>
        <v>177</v>
      </c>
      <c r="AC20" s="40">
        <f t="shared" si="54"/>
        <v>159</v>
      </c>
      <c r="AD20" s="9">
        <f t="shared" si="54"/>
        <v>145</v>
      </c>
      <c r="AE20" s="7"/>
    </row>
    <row r="21" spans="2:31" outlineLevel="1" x14ac:dyDescent="0.25">
      <c r="C21" s="7"/>
      <c r="D21" s="7"/>
      <c r="E21" s="30"/>
      <c r="F21" s="7"/>
      <c r="G21" s="7"/>
      <c r="H21" s="7"/>
      <c r="I21" s="7"/>
      <c r="J21" s="7"/>
      <c r="K21" s="30"/>
      <c r="L21" s="7"/>
      <c r="M21" s="7"/>
      <c r="N21" s="7"/>
      <c r="O21" s="30"/>
      <c r="P21" s="7"/>
      <c r="Q21" s="7"/>
      <c r="R21" s="7"/>
      <c r="S21" s="7"/>
      <c r="T21" s="7"/>
      <c r="U21" s="7"/>
      <c r="V21" s="50"/>
      <c r="W21" s="50"/>
      <c r="X21" s="50"/>
      <c r="Y21" s="50"/>
      <c r="Z21" s="50"/>
      <c r="AA21" s="50"/>
      <c r="AB21" s="23"/>
      <c r="AC21" s="23"/>
      <c r="AD21" s="7"/>
      <c r="AE21" s="7"/>
    </row>
    <row r="22" spans="2:31" outlineLevel="1" x14ac:dyDescent="0.25">
      <c r="B22" s="41" t="s">
        <v>133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2:31" outlineLevel="1" x14ac:dyDescent="0.25">
      <c r="B23" s="3" t="s">
        <v>37</v>
      </c>
      <c r="C23" s="7"/>
      <c r="D23" s="7"/>
      <c r="E23" s="23">
        <v>5824</v>
      </c>
      <c r="F23" s="23">
        <v>5842</v>
      </c>
      <c r="G23" s="23">
        <v>5515</v>
      </c>
      <c r="H23" s="23">
        <v>3980</v>
      </c>
      <c r="I23" s="23"/>
      <c r="J23" s="23"/>
      <c r="K23" s="23">
        <v>6020</v>
      </c>
      <c r="L23" s="23">
        <v>5824</v>
      </c>
      <c r="M23" s="23">
        <v>5332</v>
      </c>
      <c r="N23" s="23">
        <v>5181</v>
      </c>
      <c r="O23" s="23">
        <v>4942</v>
      </c>
      <c r="P23" s="23">
        <v>5842</v>
      </c>
      <c r="Q23" s="23">
        <v>5192</v>
      </c>
      <c r="R23" s="23">
        <v>4988</v>
      </c>
      <c r="S23" s="23">
        <v>5213</v>
      </c>
      <c r="T23" s="23"/>
      <c r="U23" s="23"/>
      <c r="V23" s="23">
        <v>6020</v>
      </c>
      <c r="W23" s="23">
        <v>5824</v>
      </c>
      <c r="X23" s="23">
        <v>5332</v>
      </c>
      <c r="Y23" s="23">
        <v>5181</v>
      </c>
      <c r="Z23" s="23">
        <v>4942</v>
      </c>
      <c r="AA23" s="23">
        <v>5842</v>
      </c>
      <c r="AB23" s="23">
        <v>5192</v>
      </c>
      <c r="AC23" s="23">
        <v>4988</v>
      </c>
      <c r="AD23" s="23">
        <v>5213</v>
      </c>
      <c r="AE23" s="7"/>
    </row>
    <row r="24" spans="2:31" outlineLevel="1" x14ac:dyDescent="0.25">
      <c r="B24" s="3" t="s">
        <v>121</v>
      </c>
      <c r="C24" s="7"/>
      <c r="D24" s="7"/>
      <c r="E24" s="23">
        <v>-3310</v>
      </c>
      <c r="F24" s="23">
        <v>-2934</v>
      </c>
      <c r="G24" s="23">
        <v>-2456</v>
      </c>
      <c r="H24" s="23">
        <v>-1320.7102325000001</v>
      </c>
      <c r="I24" s="23"/>
      <c r="J24" s="23"/>
      <c r="K24" s="23">
        <v>-3289</v>
      </c>
      <c r="L24" s="23">
        <v>-3310</v>
      </c>
      <c r="M24" s="23">
        <v>-2692.1420069999999</v>
      </c>
      <c r="N24" s="23">
        <v>-2578.7068260000001</v>
      </c>
      <c r="O24" s="23">
        <v>-2530.7068260000001</v>
      </c>
      <c r="P24" s="23">
        <v>-2934</v>
      </c>
      <c r="Q24" s="23">
        <v>-2214</v>
      </c>
      <c r="R24" s="23">
        <v>-1949</v>
      </c>
      <c r="S24" s="23">
        <v>-1881</v>
      </c>
      <c r="T24" s="23"/>
      <c r="U24" s="23"/>
      <c r="V24" s="23">
        <v>-3289</v>
      </c>
      <c r="W24" s="23">
        <v>-3310</v>
      </c>
      <c r="X24" s="23">
        <v>-2692.1420069999999</v>
      </c>
      <c r="Y24" s="23">
        <v>-2578.7068260000001</v>
      </c>
      <c r="Z24" s="23">
        <v>-2530.7068260000001</v>
      </c>
      <c r="AA24" s="23">
        <v>-2934</v>
      </c>
      <c r="AB24" s="23">
        <v>-2214</v>
      </c>
      <c r="AC24" s="23">
        <v>-1949</v>
      </c>
      <c r="AD24" s="23">
        <v>-1881</v>
      </c>
      <c r="AE24" s="7"/>
    </row>
    <row r="25" spans="2:31" outlineLevel="1" x14ac:dyDescent="0.25">
      <c r="B25" s="3" t="s">
        <v>122</v>
      </c>
      <c r="C25" s="7"/>
      <c r="D25" s="7"/>
      <c r="E25" s="23">
        <v>3841</v>
      </c>
      <c r="F25" s="23">
        <v>3573</v>
      </c>
      <c r="G25" s="23">
        <v>2983</v>
      </c>
      <c r="H25" s="23">
        <v>1367</v>
      </c>
      <c r="I25" s="23"/>
      <c r="J25" s="23"/>
      <c r="K25" s="23">
        <v>3426</v>
      </c>
      <c r="L25" s="23">
        <v>3841</v>
      </c>
      <c r="M25" s="23">
        <v>3071</v>
      </c>
      <c r="N25" s="23">
        <v>2780</v>
      </c>
      <c r="O25" s="23">
        <v>2564</v>
      </c>
      <c r="P25" s="23">
        <v>3573</v>
      </c>
      <c r="Q25" s="23">
        <v>2824</v>
      </c>
      <c r="R25" s="23">
        <v>2410</v>
      </c>
      <c r="S25" s="23">
        <v>2523</v>
      </c>
      <c r="T25" s="23"/>
      <c r="U25" s="23"/>
      <c r="V25" s="23">
        <v>3426</v>
      </c>
      <c r="W25" s="23">
        <v>3841</v>
      </c>
      <c r="X25" s="23">
        <v>3071</v>
      </c>
      <c r="Y25" s="23">
        <v>2780</v>
      </c>
      <c r="Z25" s="23">
        <v>2564</v>
      </c>
      <c r="AA25" s="23">
        <v>3573</v>
      </c>
      <c r="AB25" s="23">
        <v>2824</v>
      </c>
      <c r="AC25" s="23">
        <v>2410</v>
      </c>
      <c r="AD25" s="23">
        <v>2523</v>
      </c>
      <c r="AE25" s="7"/>
    </row>
    <row r="26" spans="2:31" outlineLevel="1" x14ac:dyDescent="0.25">
      <c r="B26" s="36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7"/>
    </row>
    <row r="27" spans="2:31" outlineLevel="1" x14ac:dyDescent="0.25">
      <c r="B27" s="41" t="s">
        <v>129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2:31" outlineLevel="1" x14ac:dyDescent="0.25">
      <c r="B28" s="3" t="s">
        <v>123</v>
      </c>
      <c r="C28" s="7"/>
      <c r="D28" s="7"/>
      <c r="E28" s="7">
        <v>970</v>
      </c>
      <c r="F28" s="7">
        <v>934</v>
      </c>
      <c r="G28" s="7">
        <v>1791</v>
      </c>
      <c r="H28" s="7">
        <v>868</v>
      </c>
      <c r="I28" s="7"/>
      <c r="J28" s="7"/>
      <c r="K28" s="7">
        <v>131</v>
      </c>
      <c r="L28" s="7">
        <v>970</v>
      </c>
      <c r="M28" s="7">
        <v>218</v>
      </c>
      <c r="N28" s="7">
        <v>-68</v>
      </c>
      <c r="O28" s="7">
        <v>-265</v>
      </c>
      <c r="P28" s="7">
        <v>934</v>
      </c>
      <c r="Q28" s="7">
        <v>202</v>
      </c>
      <c r="R28" s="7">
        <v>-225</v>
      </c>
      <c r="S28" s="7">
        <v>-445</v>
      </c>
      <c r="T28" s="7"/>
      <c r="U28" s="7"/>
      <c r="V28" s="7">
        <v>131</v>
      </c>
      <c r="W28" s="23">
        <v>752</v>
      </c>
      <c r="X28" s="7">
        <v>286</v>
      </c>
      <c r="Y28" s="7">
        <v>197</v>
      </c>
      <c r="Z28" s="7">
        <v>-265</v>
      </c>
      <c r="AA28" s="7">
        <v>732</v>
      </c>
      <c r="AB28" s="7">
        <v>427</v>
      </c>
      <c r="AC28" s="7">
        <v>220</v>
      </c>
      <c r="AD28" s="7">
        <v>-445</v>
      </c>
      <c r="AE28" s="7"/>
    </row>
    <row r="29" spans="2:31" outlineLevel="1" x14ac:dyDescent="0.25">
      <c r="B29" s="3" t="s">
        <v>107</v>
      </c>
      <c r="C29" s="7"/>
      <c r="D29" s="7"/>
      <c r="E29" s="7">
        <v>14559</v>
      </c>
      <c r="F29" s="7">
        <v>13329</v>
      </c>
      <c r="G29" s="7">
        <v>14648</v>
      </c>
      <c r="H29" s="7">
        <v>12385</v>
      </c>
      <c r="I29" s="7"/>
      <c r="J29" s="7"/>
      <c r="K29" s="7">
        <v>13991</v>
      </c>
      <c r="L29" s="7">
        <v>14559</v>
      </c>
      <c r="M29" s="7">
        <v>15830</v>
      </c>
      <c r="N29" s="7">
        <v>17643</v>
      </c>
      <c r="O29" s="7">
        <v>15579</v>
      </c>
      <c r="P29" s="7">
        <v>13329</v>
      </c>
      <c r="Q29" s="7">
        <v>14279</v>
      </c>
      <c r="R29" s="7">
        <v>15857</v>
      </c>
      <c r="S29" s="7">
        <v>15592</v>
      </c>
      <c r="T29" s="7"/>
      <c r="U29" s="7"/>
      <c r="V29" s="7">
        <v>13991</v>
      </c>
      <c r="W29" s="7">
        <v>14559</v>
      </c>
      <c r="X29" s="7">
        <v>15830</v>
      </c>
      <c r="Y29" s="7">
        <v>17643</v>
      </c>
      <c r="Z29" s="7">
        <v>15579</v>
      </c>
      <c r="AA29" s="7">
        <v>13329</v>
      </c>
      <c r="AB29" s="7">
        <v>14279</v>
      </c>
      <c r="AC29" s="7">
        <v>15857</v>
      </c>
      <c r="AD29" s="7">
        <v>15592</v>
      </c>
      <c r="AE29" s="7"/>
    </row>
    <row r="30" spans="2:31" outlineLevel="1" x14ac:dyDescent="0.25">
      <c r="B30" s="3" t="s">
        <v>124</v>
      </c>
      <c r="C30" s="7"/>
      <c r="D30" s="7"/>
      <c r="E30" s="7">
        <v>10634</v>
      </c>
      <c r="F30" s="7">
        <v>7682</v>
      </c>
      <c r="G30" s="7">
        <v>11278</v>
      </c>
      <c r="H30" s="7">
        <v>8025</v>
      </c>
      <c r="I30" s="7"/>
      <c r="J30" s="7"/>
      <c r="K30" s="7">
        <v>1941</v>
      </c>
      <c r="L30" s="7">
        <v>10634</v>
      </c>
      <c r="M30" s="7">
        <v>9507</v>
      </c>
      <c r="N30" s="7">
        <v>9008</v>
      </c>
      <c r="O30" s="7">
        <v>4579</v>
      </c>
      <c r="P30" s="7">
        <v>7682</v>
      </c>
      <c r="Q30" s="7">
        <v>6471</v>
      </c>
      <c r="R30" s="7">
        <v>5828</v>
      </c>
      <c r="S30" s="7">
        <v>3239</v>
      </c>
      <c r="T30" s="7"/>
      <c r="U30" s="7"/>
      <c r="V30" s="7">
        <v>1941</v>
      </c>
      <c r="W30" s="7">
        <v>1127</v>
      </c>
      <c r="X30" s="7">
        <v>499</v>
      </c>
      <c r="Y30" s="7">
        <v>4429</v>
      </c>
      <c r="Z30" s="7">
        <v>4579</v>
      </c>
      <c r="AA30" s="7">
        <v>1211</v>
      </c>
      <c r="AB30" s="7">
        <v>643</v>
      </c>
      <c r="AC30" s="7">
        <v>2589</v>
      </c>
      <c r="AD30" s="7">
        <v>3239</v>
      </c>
      <c r="AE30" s="7"/>
    </row>
    <row r="31" spans="2:31" outlineLevel="1" x14ac:dyDescent="0.25">
      <c r="B31" s="3" t="s">
        <v>126</v>
      </c>
      <c r="C31" s="7"/>
      <c r="D31" s="7"/>
      <c r="E31" s="7">
        <v>1298</v>
      </c>
      <c r="F31" s="7">
        <v>1234</v>
      </c>
      <c r="G31" s="7">
        <v>1169</v>
      </c>
      <c r="H31" s="7">
        <v>1081</v>
      </c>
      <c r="I31" s="7"/>
      <c r="J31" s="7"/>
      <c r="K31" s="7">
        <v>1347</v>
      </c>
      <c r="L31" s="7">
        <v>1298</v>
      </c>
      <c r="M31" s="7">
        <v>1321</v>
      </c>
      <c r="N31" s="7">
        <v>1284</v>
      </c>
      <c r="O31" s="7">
        <v>1252</v>
      </c>
      <c r="P31" s="7">
        <v>1234</v>
      </c>
      <c r="Q31" s="7">
        <v>1321</v>
      </c>
      <c r="R31" s="7">
        <v>1191</v>
      </c>
      <c r="S31" s="7">
        <v>1186</v>
      </c>
      <c r="T31" s="7"/>
      <c r="U31" s="7"/>
      <c r="V31" s="7">
        <v>1347</v>
      </c>
      <c r="W31" s="7">
        <v>1298</v>
      </c>
      <c r="X31" s="7">
        <v>1321</v>
      </c>
      <c r="Y31" s="7">
        <v>1284</v>
      </c>
      <c r="Z31" s="7">
        <v>1252</v>
      </c>
      <c r="AA31" s="7">
        <v>1234</v>
      </c>
      <c r="AB31" s="7">
        <v>1321</v>
      </c>
      <c r="AC31" s="7">
        <v>1191</v>
      </c>
      <c r="AD31" s="7">
        <v>1186</v>
      </c>
      <c r="AE31" s="7"/>
    </row>
    <row r="32" spans="2:31" outlineLevel="1" x14ac:dyDescent="0.25">
      <c r="B32" s="3" t="s">
        <v>125</v>
      </c>
      <c r="C32" s="7"/>
      <c r="D32" s="7"/>
      <c r="E32" s="7">
        <v>1338</v>
      </c>
      <c r="F32" s="7">
        <v>1272</v>
      </c>
      <c r="G32" s="7">
        <v>1239</v>
      </c>
      <c r="H32" s="7">
        <v>1115</v>
      </c>
      <c r="I32" s="7"/>
      <c r="J32" s="7"/>
      <c r="K32" s="7">
        <v>1356</v>
      </c>
      <c r="L32" s="7">
        <v>1338</v>
      </c>
      <c r="M32" s="7">
        <v>1330</v>
      </c>
      <c r="N32" s="7">
        <v>1301</v>
      </c>
      <c r="O32" s="7">
        <v>1260</v>
      </c>
      <c r="P32" s="7">
        <v>1272</v>
      </c>
      <c r="Q32" s="7">
        <v>1263</v>
      </c>
      <c r="R32" s="7">
        <v>1227</v>
      </c>
      <c r="S32" s="7">
        <v>1218</v>
      </c>
      <c r="T32" s="7"/>
      <c r="U32" s="7"/>
      <c r="V32" s="7">
        <v>1356</v>
      </c>
      <c r="W32" s="7">
        <v>1338</v>
      </c>
      <c r="X32" s="7">
        <v>1330</v>
      </c>
      <c r="Y32" s="7">
        <v>1301</v>
      </c>
      <c r="Z32" s="7">
        <v>1260</v>
      </c>
      <c r="AA32" s="7">
        <v>1272</v>
      </c>
      <c r="AB32" s="7">
        <v>1263</v>
      </c>
      <c r="AC32" s="7">
        <v>1227</v>
      </c>
      <c r="AD32" s="7">
        <v>1218</v>
      </c>
      <c r="AE32" s="7"/>
    </row>
    <row r="33" spans="2:31" outlineLevel="1" x14ac:dyDescent="0.25">
      <c r="B33" s="36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7"/>
    </row>
    <row r="34" spans="2:31" x14ac:dyDescent="0.25">
      <c r="C34" s="7"/>
      <c r="D34" s="7"/>
      <c r="E34" s="30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2:31" ht="15.6" x14ac:dyDescent="0.3">
      <c r="B35" s="43" t="s">
        <v>128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</row>
    <row r="36" spans="2:31" outlineLevel="1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49"/>
      <c r="Z36" s="7"/>
      <c r="AA36" s="7"/>
      <c r="AB36" s="7"/>
      <c r="AC36" s="7"/>
      <c r="AD36" s="7"/>
      <c r="AE36" s="7"/>
    </row>
    <row r="37" spans="2:31" outlineLevel="1" x14ac:dyDescent="0.25">
      <c r="B37" s="12" t="s">
        <v>8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2:31" outlineLevel="1" x14ac:dyDescent="0.25">
      <c r="B38" s="6" t="s">
        <v>9</v>
      </c>
      <c r="C38" s="7"/>
      <c r="D38" s="7"/>
      <c r="E38" s="7">
        <v>2370</v>
      </c>
      <c r="F38" s="7">
        <v>1535</v>
      </c>
      <c r="G38" s="7">
        <v>2416</v>
      </c>
      <c r="H38" s="7">
        <v>2779</v>
      </c>
      <c r="I38" s="7"/>
      <c r="J38" s="7"/>
      <c r="K38" s="7">
        <v>686</v>
      </c>
      <c r="L38" s="7">
        <v>2370</v>
      </c>
      <c r="M38" s="7">
        <v>1610</v>
      </c>
      <c r="N38" s="7">
        <v>1070</v>
      </c>
      <c r="O38" s="7">
        <v>507</v>
      </c>
      <c r="P38" s="7">
        <v>1535</v>
      </c>
      <c r="Q38" s="7">
        <v>1098</v>
      </c>
      <c r="R38" s="7">
        <v>779</v>
      </c>
      <c r="S38" s="7">
        <v>402</v>
      </c>
      <c r="T38" s="7"/>
      <c r="U38" s="7"/>
      <c r="V38" s="7">
        <v>686</v>
      </c>
      <c r="W38" s="23">
        <v>760</v>
      </c>
      <c r="X38" s="23">
        <v>540</v>
      </c>
      <c r="Y38" s="23">
        <v>563</v>
      </c>
      <c r="Z38" s="23">
        <v>507</v>
      </c>
      <c r="AA38" s="23">
        <v>437</v>
      </c>
      <c r="AB38" s="23">
        <v>319</v>
      </c>
      <c r="AC38" s="23">
        <v>377</v>
      </c>
      <c r="AD38" s="7">
        <v>402</v>
      </c>
      <c r="AE38" s="7"/>
    </row>
    <row r="39" spans="2:31" outlineLevel="1" x14ac:dyDescent="0.25">
      <c r="B39" s="6" t="s">
        <v>10</v>
      </c>
      <c r="C39" s="7"/>
      <c r="D39" s="7"/>
      <c r="E39" s="7">
        <v>27</v>
      </c>
      <c r="F39" s="7">
        <v>23</v>
      </c>
      <c r="G39" s="7"/>
      <c r="H39" s="7"/>
      <c r="I39" s="7"/>
      <c r="J39" s="7"/>
      <c r="K39" s="7">
        <v>0</v>
      </c>
      <c r="L39" s="7">
        <v>27</v>
      </c>
      <c r="M39" s="7">
        <v>19</v>
      </c>
      <c r="N39" s="7">
        <v>17</v>
      </c>
      <c r="O39" s="7">
        <v>6</v>
      </c>
      <c r="P39" s="7">
        <v>23</v>
      </c>
      <c r="Q39" s="7">
        <v>13</v>
      </c>
      <c r="R39" s="7">
        <v>13</v>
      </c>
      <c r="S39" s="7">
        <v>0</v>
      </c>
      <c r="T39" s="7"/>
      <c r="U39" s="7"/>
      <c r="V39" s="7">
        <v>0</v>
      </c>
      <c r="W39" s="23">
        <v>8</v>
      </c>
      <c r="X39" s="23">
        <v>2</v>
      </c>
      <c r="Y39" s="23">
        <v>11</v>
      </c>
      <c r="Z39" s="23">
        <v>6</v>
      </c>
      <c r="AA39" s="23">
        <v>10</v>
      </c>
      <c r="AB39" s="23">
        <v>0</v>
      </c>
      <c r="AC39" s="23">
        <v>13</v>
      </c>
      <c r="AD39" s="7">
        <v>0</v>
      </c>
      <c r="AE39" s="7"/>
    </row>
    <row r="40" spans="2:31" outlineLevel="1" x14ac:dyDescent="0.25">
      <c r="B40" s="8" t="s">
        <v>11</v>
      </c>
      <c r="C40" s="9"/>
      <c r="D40" s="9"/>
      <c r="E40" s="9">
        <f>SUM(E38:E39)</f>
        <v>2397</v>
      </c>
      <c r="F40" s="9">
        <f>SUM(F38:F39)</f>
        <v>1558</v>
      </c>
      <c r="G40" s="9">
        <f>SUM(G38:G39)</f>
        <v>2416</v>
      </c>
      <c r="H40" s="9">
        <f>SUM(H38:H39)</f>
        <v>2779</v>
      </c>
      <c r="I40" s="9"/>
      <c r="J40" s="9"/>
      <c r="K40" s="9">
        <f>+K38+K39</f>
        <v>686</v>
      </c>
      <c r="L40" s="9">
        <f t="shared" ref="L40" si="55">+M40+W40</f>
        <v>2397</v>
      </c>
      <c r="M40" s="9">
        <f t="shared" ref="M40" si="56">+N40+X40</f>
        <v>1629</v>
      </c>
      <c r="N40" s="9">
        <f t="shared" ref="N40" si="57">+O40+Y40</f>
        <v>1087</v>
      </c>
      <c r="O40" s="9">
        <f t="shared" ref="O40" si="58">+Z40</f>
        <v>513</v>
      </c>
      <c r="P40" s="9">
        <f t="shared" ref="P40" si="59">+Q40+AA40</f>
        <v>1558</v>
      </c>
      <c r="Q40" s="9">
        <f t="shared" ref="Q40" si="60">+R40+AB40</f>
        <v>1111</v>
      </c>
      <c r="R40" s="9">
        <f t="shared" ref="R40" si="61">+S40+AC40</f>
        <v>792</v>
      </c>
      <c r="S40" s="9">
        <f t="shared" ref="S40" si="62">+AD40</f>
        <v>402</v>
      </c>
      <c r="T40" s="9"/>
      <c r="U40" s="9"/>
      <c r="V40" s="9">
        <f t="shared" ref="V40:AC40" si="63">SUM(V38:V39)</f>
        <v>686</v>
      </c>
      <c r="W40" s="40">
        <f t="shared" si="63"/>
        <v>768</v>
      </c>
      <c r="X40" s="40">
        <f t="shared" si="63"/>
        <v>542</v>
      </c>
      <c r="Y40" s="40">
        <f t="shared" si="63"/>
        <v>574</v>
      </c>
      <c r="Z40" s="40">
        <f t="shared" si="63"/>
        <v>513</v>
      </c>
      <c r="AA40" s="40">
        <f t="shared" si="63"/>
        <v>447</v>
      </c>
      <c r="AB40" s="40">
        <f t="shared" si="63"/>
        <v>319</v>
      </c>
      <c r="AC40" s="40">
        <f t="shared" si="63"/>
        <v>390</v>
      </c>
      <c r="AD40" s="9">
        <f>SUM(AD38:AD39)</f>
        <v>402</v>
      </c>
      <c r="AE40" s="7"/>
    </row>
    <row r="41" spans="2:31" outlineLevel="1" x14ac:dyDescent="0.25">
      <c r="B41" s="6" t="s">
        <v>12</v>
      </c>
      <c r="C41" s="7"/>
      <c r="D41" s="7"/>
      <c r="E41" s="7">
        <v>-2033</v>
      </c>
      <c r="F41" s="7">
        <v>-1264</v>
      </c>
      <c r="G41" s="7"/>
      <c r="H41" s="7"/>
      <c r="I41" s="7"/>
      <c r="J41" s="7"/>
      <c r="K41" s="7">
        <v>-591</v>
      </c>
      <c r="L41" s="7">
        <v>-2033</v>
      </c>
      <c r="M41" s="7">
        <v>-1370</v>
      </c>
      <c r="N41" s="7">
        <v>-909</v>
      </c>
      <c r="O41" s="7">
        <v>-433</v>
      </c>
      <c r="P41" s="7">
        <v>-1264</v>
      </c>
      <c r="Q41" s="7">
        <v>-887</v>
      </c>
      <c r="R41" s="7">
        <v>-626</v>
      </c>
      <c r="S41" s="7">
        <v>-314</v>
      </c>
      <c r="T41" s="7"/>
      <c r="U41" s="7"/>
      <c r="V41" s="7">
        <v>-591</v>
      </c>
      <c r="W41" s="23">
        <v>-663</v>
      </c>
      <c r="X41" s="23">
        <v>-461</v>
      </c>
      <c r="Y41" s="23">
        <v>-476</v>
      </c>
      <c r="Z41" s="23">
        <v>-433</v>
      </c>
      <c r="AA41" s="23">
        <v>-377</v>
      </c>
      <c r="AB41" s="23">
        <v>-261</v>
      </c>
      <c r="AC41" s="23">
        <v>-312</v>
      </c>
      <c r="AD41" s="7">
        <v>-314</v>
      </c>
      <c r="AE41" s="7"/>
    </row>
    <row r="42" spans="2:31" outlineLevel="1" x14ac:dyDescent="0.25">
      <c r="B42" s="6" t="s">
        <v>13</v>
      </c>
      <c r="C42" s="7"/>
      <c r="D42" s="7"/>
      <c r="E42" s="7">
        <v>-197</v>
      </c>
      <c r="F42" s="7">
        <v>-181</v>
      </c>
      <c r="G42" s="7"/>
      <c r="H42" s="7"/>
      <c r="I42" s="7"/>
      <c r="J42" s="7"/>
      <c r="K42" s="7">
        <v>-59</v>
      </c>
      <c r="L42" s="7">
        <v>-197</v>
      </c>
      <c r="M42" s="7">
        <v>-142</v>
      </c>
      <c r="N42" s="7">
        <v>-96</v>
      </c>
      <c r="O42" s="7">
        <v>-44</v>
      </c>
      <c r="P42" s="7">
        <v>-181</v>
      </c>
      <c r="Q42" s="7">
        <v>-137</v>
      </c>
      <c r="R42" s="7">
        <v>-101</v>
      </c>
      <c r="S42" s="7">
        <v>-52</v>
      </c>
      <c r="T42" s="7"/>
      <c r="U42" s="7"/>
      <c r="V42" s="7">
        <v>-59</v>
      </c>
      <c r="W42" s="23">
        <v>-55</v>
      </c>
      <c r="X42" s="23">
        <v>-46</v>
      </c>
      <c r="Y42" s="23">
        <v>-52</v>
      </c>
      <c r="Z42" s="23">
        <v>-44</v>
      </c>
      <c r="AA42" s="23">
        <v>-44</v>
      </c>
      <c r="AB42" s="23">
        <v>-36</v>
      </c>
      <c r="AC42" s="23">
        <v>-49</v>
      </c>
      <c r="AD42" s="7">
        <v>-52</v>
      </c>
      <c r="AE42" s="7"/>
    </row>
    <row r="43" spans="2:31" outlineLevel="1" x14ac:dyDescent="0.25">
      <c r="B43" s="6" t="s">
        <v>14</v>
      </c>
      <c r="C43" s="7"/>
      <c r="D43" s="7"/>
      <c r="E43" s="7">
        <v>-54</v>
      </c>
      <c r="F43" s="7">
        <v>-30</v>
      </c>
      <c r="G43" s="7"/>
      <c r="H43" s="7"/>
      <c r="I43" s="7"/>
      <c r="J43" s="7"/>
      <c r="K43" s="7">
        <v>-6</v>
      </c>
      <c r="L43" s="7">
        <v>-54</v>
      </c>
      <c r="M43" s="7">
        <v>-38</v>
      </c>
      <c r="N43" s="7">
        <v>-30</v>
      </c>
      <c r="O43" s="7">
        <v>-11</v>
      </c>
      <c r="P43" s="7">
        <v>-30</v>
      </c>
      <c r="Q43" s="7">
        <v>-26</v>
      </c>
      <c r="R43" s="7">
        <v>-17</v>
      </c>
      <c r="S43" s="7">
        <v>-8</v>
      </c>
      <c r="T43" s="7"/>
      <c r="U43" s="7"/>
      <c r="V43" s="7">
        <v>-6</v>
      </c>
      <c r="W43" s="23">
        <v>-16</v>
      </c>
      <c r="X43" s="23">
        <v>-8</v>
      </c>
      <c r="Y43" s="23">
        <v>-19</v>
      </c>
      <c r="Z43" s="23">
        <v>-11</v>
      </c>
      <c r="AA43" s="23">
        <v>-4</v>
      </c>
      <c r="AB43" s="23">
        <v>-9</v>
      </c>
      <c r="AC43" s="23">
        <v>-9</v>
      </c>
      <c r="AD43" s="7">
        <v>-8</v>
      </c>
      <c r="AE43" s="7"/>
    </row>
    <row r="44" spans="2:31" outlineLevel="1" x14ac:dyDescent="0.25">
      <c r="B44" s="8" t="s">
        <v>117</v>
      </c>
      <c r="C44" s="9"/>
      <c r="D44" s="9"/>
      <c r="E44" s="9">
        <f>SUM(E41:E43)</f>
        <v>-2284</v>
      </c>
      <c r="F44" s="9">
        <f t="shared" ref="F44" si="64">SUM(F41:F43)</f>
        <v>-1475</v>
      </c>
      <c r="G44" s="9">
        <f>-G40+G45</f>
        <v>-2315</v>
      </c>
      <c r="H44" s="9">
        <f>-H40+H45</f>
        <v>-2658</v>
      </c>
      <c r="I44" s="9"/>
      <c r="J44" s="9"/>
      <c r="K44" s="9">
        <f>SUM(K41:K43)</f>
        <v>-656</v>
      </c>
      <c r="L44" s="9">
        <f t="shared" ref="L44" si="65">SUM(L41:L43)</f>
        <v>-2284</v>
      </c>
      <c r="M44" s="9">
        <f t="shared" ref="M44" si="66">SUM(M41:M43)</f>
        <v>-1550</v>
      </c>
      <c r="N44" s="9">
        <f t="shared" ref="N44" si="67">SUM(N41:N43)</f>
        <v>-1035</v>
      </c>
      <c r="O44" s="9">
        <f t="shared" ref="O44" si="68">SUM(O41:O43)</f>
        <v>-488</v>
      </c>
      <c r="P44" s="9">
        <f t="shared" ref="P44" si="69">SUM(P41:P43)</f>
        <v>-1475</v>
      </c>
      <c r="Q44" s="9">
        <f t="shared" ref="Q44" si="70">SUM(Q41:Q43)</f>
        <v>-1050</v>
      </c>
      <c r="R44" s="9">
        <f t="shared" ref="R44" si="71">SUM(R41:R43)</f>
        <v>-744</v>
      </c>
      <c r="S44" s="9">
        <f t="shared" ref="S44" si="72">SUM(S41:S43)</f>
        <v>-374</v>
      </c>
      <c r="T44" s="9"/>
      <c r="U44" s="9"/>
      <c r="V44" s="9">
        <f t="shared" ref="V44" si="73">SUM(V41:V43)</f>
        <v>-656</v>
      </c>
      <c r="W44" s="40">
        <f t="shared" ref="W44" si="74">SUM(W41:W43)</f>
        <v>-734</v>
      </c>
      <c r="X44" s="40">
        <f t="shared" ref="X44" si="75">SUM(X41:X43)</f>
        <v>-515</v>
      </c>
      <c r="Y44" s="40">
        <f t="shared" ref="Y44" si="76">SUM(Y41:Y43)</f>
        <v>-547</v>
      </c>
      <c r="Z44" s="40">
        <f t="shared" ref="Z44" si="77">SUM(Z41:Z43)</f>
        <v>-488</v>
      </c>
      <c r="AA44" s="40">
        <f t="shared" ref="AA44" si="78">SUM(AA41:AA43)</f>
        <v>-425</v>
      </c>
      <c r="AB44" s="40">
        <f t="shared" ref="AB44" si="79">SUM(AB41:AB43)</f>
        <v>-306</v>
      </c>
      <c r="AC44" s="40">
        <f t="shared" ref="AC44" si="80">SUM(AC41:AC43)</f>
        <v>-370</v>
      </c>
      <c r="AD44" s="9">
        <f t="shared" ref="AD44" si="81">SUM(AD41:AD43)</f>
        <v>-374</v>
      </c>
      <c r="AE44" s="7"/>
    </row>
    <row r="45" spans="2:31" outlineLevel="1" x14ac:dyDescent="0.25">
      <c r="B45" s="8" t="s">
        <v>118</v>
      </c>
      <c r="C45" s="9"/>
      <c r="D45" s="9"/>
      <c r="E45" s="9">
        <f>+E40+E44</f>
        <v>113</v>
      </c>
      <c r="F45" s="9">
        <f t="shared" ref="F45" si="82">+F40+F44</f>
        <v>83</v>
      </c>
      <c r="G45" s="9">
        <v>101</v>
      </c>
      <c r="H45" s="9">
        <v>121</v>
      </c>
      <c r="I45" s="9"/>
      <c r="J45" s="9"/>
      <c r="K45" s="9">
        <f t="shared" ref="K45" si="83">+K40+K44</f>
        <v>30</v>
      </c>
      <c r="L45" s="9">
        <f t="shared" ref="L45" si="84">+L40+L44</f>
        <v>113</v>
      </c>
      <c r="M45" s="9">
        <f t="shared" ref="M45" si="85">+M40+M44</f>
        <v>79</v>
      </c>
      <c r="N45" s="9">
        <f t="shared" ref="N45" si="86">+N40+N44</f>
        <v>52</v>
      </c>
      <c r="O45" s="9">
        <f t="shared" ref="O45" si="87">+O40+O44</f>
        <v>25</v>
      </c>
      <c r="P45" s="9">
        <f t="shared" ref="P45" si="88">+P40+P44</f>
        <v>83</v>
      </c>
      <c r="Q45" s="9">
        <f t="shared" ref="Q45" si="89">+Q40+Q44</f>
        <v>61</v>
      </c>
      <c r="R45" s="9">
        <f t="shared" ref="R45" si="90">+R40+R44</f>
        <v>48</v>
      </c>
      <c r="S45" s="9">
        <f t="shared" ref="S45" si="91">+S40+S44</f>
        <v>28</v>
      </c>
      <c r="T45" s="9"/>
      <c r="U45" s="9"/>
      <c r="V45" s="9">
        <f t="shared" ref="V45" si="92">+V40+V44</f>
        <v>30</v>
      </c>
      <c r="W45" s="40">
        <f t="shared" ref="W45" si="93">+W40+W44</f>
        <v>34</v>
      </c>
      <c r="X45" s="40">
        <f t="shared" ref="X45" si="94">+X40+X44</f>
        <v>27</v>
      </c>
      <c r="Y45" s="40">
        <f t="shared" ref="Y45" si="95">+Y40+Y44</f>
        <v>27</v>
      </c>
      <c r="Z45" s="40">
        <f t="shared" ref="Z45" si="96">+Z40+Z44</f>
        <v>25</v>
      </c>
      <c r="AA45" s="40">
        <f t="shared" ref="AA45" si="97">+AA40+AA44</f>
        <v>22</v>
      </c>
      <c r="AB45" s="40">
        <f t="shared" ref="AB45" si="98">+AB40+AB44</f>
        <v>13</v>
      </c>
      <c r="AC45" s="40">
        <f t="shared" ref="AC45" si="99">+AC40+AC44</f>
        <v>20</v>
      </c>
      <c r="AD45" s="9">
        <f t="shared" ref="AD45" si="100">+AD40+AD44</f>
        <v>28</v>
      </c>
      <c r="AE45" s="7"/>
    </row>
    <row r="46" spans="2:31" outlineLevel="1" x14ac:dyDescent="0.25">
      <c r="B46" s="6" t="s">
        <v>15</v>
      </c>
      <c r="C46" s="7"/>
      <c r="D46" s="7"/>
      <c r="E46" s="7">
        <v>-16</v>
      </c>
      <c r="F46" s="7">
        <v>-12</v>
      </c>
      <c r="G46" s="7">
        <v>-25</v>
      </c>
      <c r="H46" s="7">
        <v>-48</v>
      </c>
      <c r="I46" s="7"/>
      <c r="J46" s="7"/>
      <c r="K46" s="7">
        <v>-4</v>
      </c>
      <c r="L46" s="7">
        <v>-16</v>
      </c>
      <c r="M46" s="7">
        <v>-12</v>
      </c>
      <c r="N46" s="7">
        <v>-7</v>
      </c>
      <c r="O46" s="7">
        <v>-3</v>
      </c>
      <c r="P46" s="7">
        <v>-12</v>
      </c>
      <c r="Q46" s="7">
        <v>-9</v>
      </c>
      <c r="R46" s="7">
        <v>-6</v>
      </c>
      <c r="S46" s="7">
        <v>-3</v>
      </c>
      <c r="T46" s="7"/>
      <c r="U46" s="7"/>
      <c r="V46" s="7">
        <v>-4</v>
      </c>
      <c r="W46" s="23">
        <v>-4</v>
      </c>
      <c r="X46" s="23">
        <v>-5</v>
      </c>
      <c r="Y46" s="23">
        <v>-4</v>
      </c>
      <c r="Z46" s="23">
        <v>-3</v>
      </c>
      <c r="AA46" s="23">
        <v>-3</v>
      </c>
      <c r="AB46" s="23">
        <v>-3</v>
      </c>
      <c r="AC46" s="23">
        <v>-3</v>
      </c>
      <c r="AD46" s="7">
        <v>-3</v>
      </c>
      <c r="AE46" s="7"/>
    </row>
    <row r="47" spans="2:31" outlineLevel="1" x14ac:dyDescent="0.25">
      <c r="B47" s="8" t="s">
        <v>119</v>
      </c>
      <c r="C47" s="9"/>
      <c r="D47" s="9"/>
      <c r="E47" s="9">
        <f>+E45+E46</f>
        <v>97</v>
      </c>
      <c r="F47" s="9">
        <f t="shared" ref="F47" si="101">+F45+F46</f>
        <v>71</v>
      </c>
      <c r="G47" s="9">
        <f t="shared" ref="G47" si="102">+G45+G46</f>
        <v>76</v>
      </c>
      <c r="H47" s="9">
        <f t="shared" ref="H47" si="103">+H45+H46</f>
        <v>73</v>
      </c>
      <c r="I47" s="9"/>
      <c r="J47" s="9"/>
      <c r="K47" s="9">
        <f>+K45+K46</f>
        <v>26</v>
      </c>
      <c r="L47" s="9">
        <f t="shared" ref="L47" si="104">+L45+L46</f>
        <v>97</v>
      </c>
      <c r="M47" s="9">
        <f t="shared" ref="M47" si="105">+M45+M46</f>
        <v>67</v>
      </c>
      <c r="N47" s="9">
        <f t="shared" ref="N47" si="106">+N45+N46</f>
        <v>45</v>
      </c>
      <c r="O47" s="9">
        <f t="shared" ref="O47" si="107">+O45+O46</f>
        <v>22</v>
      </c>
      <c r="P47" s="9">
        <f t="shared" ref="P47" si="108">+P45+P46</f>
        <v>71</v>
      </c>
      <c r="Q47" s="9">
        <f t="shared" ref="Q47" si="109">+Q45+Q46</f>
        <v>52</v>
      </c>
      <c r="R47" s="9">
        <f t="shared" ref="R47" si="110">+R45+R46</f>
        <v>42</v>
      </c>
      <c r="S47" s="9">
        <f t="shared" ref="S47" si="111">+S45+S46</f>
        <v>25</v>
      </c>
      <c r="T47" s="9"/>
      <c r="U47" s="9"/>
      <c r="V47" s="9">
        <f t="shared" ref="V47" si="112">+V45+V46</f>
        <v>26</v>
      </c>
      <c r="W47" s="9">
        <f t="shared" ref="W47" si="113">+W45+W46</f>
        <v>30</v>
      </c>
      <c r="X47" s="40">
        <f t="shared" ref="X47" si="114">+X45+X46</f>
        <v>22</v>
      </c>
      <c r="Y47" s="40">
        <f t="shared" ref="Y47" si="115">+Y45+Y46</f>
        <v>23</v>
      </c>
      <c r="Z47" s="40">
        <f t="shared" ref="Z47" si="116">+Z45+Z46</f>
        <v>22</v>
      </c>
      <c r="AA47" s="40">
        <f t="shared" ref="AA47" si="117">+AA45+AA46</f>
        <v>19</v>
      </c>
      <c r="AB47" s="9">
        <f t="shared" ref="AB47" si="118">+AB45+AB46</f>
        <v>10</v>
      </c>
      <c r="AC47" s="9">
        <f t="shared" ref="AC47" si="119">+AC45+AC46</f>
        <v>17</v>
      </c>
      <c r="AD47" s="9">
        <f t="shared" ref="AD47" si="120">+AD45+AD46</f>
        <v>25</v>
      </c>
      <c r="AE47" s="7"/>
    </row>
    <row r="48" spans="2:31" outlineLevel="1" x14ac:dyDescent="0.25">
      <c r="B48" s="6" t="s">
        <v>19</v>
      </c>
      <c r="C48" s="7"/>
      <c r="D48" s="7"/>
      <c r="E48" s="7">
        <v>3</v>
      </c>
      <c r="F48" s="7">
        <v>10</v>
      </c>
      <c r="G48" s="7">
        <v>1</v>
      </c>
      <c r="H48" s="7">
        <v>-27</v>
      </c>
      <c r="I48" s="7"/>
      <c r="J48" s="7"/>
      <c r="K48" s="7">
        <v>0</v>
      </c>
      <c r="L48" s="7">
        <v>3</v>
      </c>
      <c r="M48" s="7">
        <v>2</v>
      </c>
      <c r="N48" s="7">
        <v>1</v>
      </c>
      <c r="O48" s="7">
        <v>1</v>
      </c>
      <c r="P48" s="7">
        <v>10</v>
      </c>
      <c r="Q48" s="7">
        <v>8</v>
      </c>
      <c r="R48" s="7">
        <v>6</v>
      </c>
      <c r="S48" s="7">
        <v>4</v>
      </c>
      <c r="T48" s="7"/>
      <c r="U48" s="7"/>
      <c r="V48" s="7">
        <v>0</v>
      </c>
      <c r="W48" s="23">
        <v>1</v>
      </c>
      <c r="X48" s="23">
        <v>1</v>
      </c>
      <c r="Y48" s="23">
        <v>0</v>
      </c>
      <c r="Z48" s="23">
        <v>1</v>
      </c>
      <c r="AA48" s="23">
        <v>2</v>
      </c>
      <c r="AB48" s="23">
        <v>2</v>
      </c>
      <c r="AC48" s="23">
        <v>2</v>
      </c>
      <c r="AD48" s="7">
        <v>4</v>
      </c>
      <c r="AE48" s="7"/>
    </row>
    <row r="49" spans="2:31" outlineLevel="1" x14ac:dyDescent="0.25">
      <c r="B49" s="8" t="s">
        <v>120</v>
      </c>
      <c r="C49" s="9"/>
      <c r="D49" s="9"/>
      <c r="E49" s="9">
        <f>+E47+E48</f>
        <v>100</v>
      </c>
      <c r="F49" s="9">
        <f>+F47+F48</f>
        <v>81</v>
      </c>
      <c r="G49" s="9">
        <v>77</v>
      </c>
      <c r="H49" s="9">
        <v>46</v>
      </c>
      <c r="I49" s="9"/>
      <c r="J49" s="9"/>
      <c r="K49" s="9">
        <f>+K47+K48</f>
        <v>26</v>
      </c>
      <c r="L49" s="9">
        <f t="shared" ref="L49" si="121">+M49+W49</f>
        <v>100</v>
      </c>
      <c r="M49" s="9">
        <f t="shared" ref="M49" si="122">+N49+X49</f>
        <v>69</v>
      </c>
      <c r="N49" s="9">
        <f t="shared" ref="N49" si="123">+O49+Y49</f>
        <v>46</v>
      </c>
      <c r="O49" s="9">
        <f t="shared" ref="O49" si="124">+Z49</f>
        <v>23</v>
      </c>
      <c r="P49" s="9">
        <f t="shared" ref="P49" si="125">+Q49+AA49</f>
        <v>81</v>
      </c>
      <c r="Q49" s="9">
        <f t="shared" ref="Q49" si="126">+R49+AB49</f>
        <v>60</v>
      </c>
      <c r="R49" s="9">
        <f t="shared" ref="R49" si="127">+S49+AC49</f>
        <v>48</v>
      </c>
      <c r="S49" s="9">
        <f t="shared" ref="S49" si="128">+AD49</f>
        <v>29</v>
      </c>
      <c r="T49" s="9"/>
      <c r="U49" s="9"/>
      <c r="V49" s="9">
        <f t="shared" ref="V49:AD49" si="129">+V47+V48</f>
        <v>26</v>
      </c>
      <c r="W49" s="40">
        <f t="shared" si="129"/>
        <v>31</v>
      </c>
      <c r="X49" s="40">
        <f t="shared" si="129"/>
        <v>23</v>
      </c>
      <c r="Y49" s="40">
        <f t="shared" si="129"/>
        <v>23</v>
      </c>
      <c r="Z49" s="40">
        <f t="shared" si="129"/>
        <v>23</v>
      </c>
      <c r="AA49" s="40">
        <f t="shared" si="129"/>
        <v>21</v>
      </c>
      <c r="AB49" s="40">
        <f t="shared" si="129"/>
        <v>12</v>
      </c>
      <c r="AC49" s="40">
        <f t="shared" si="129"/>
        <v>19</v>
      </c>
      <c r="AD49" s="9">
        <f t="shared" si="129"/>
        <v>29</v>
      </c>
      <c r="AE49" s="7"/>
    </row>
    <row r="50" spans="2:31" outlineLevel="1" x14ac:dyDescent="0.25">
      <c r="C50" s="7"/>
      <c r="D50" s="7"/>
      <c r="E50" s="50"/>
      <c r="F50" s="7"/>
      <c r="G50" s="7"/>
      <c r="H50" s="7"/>
      <c r="I50" s="7"/>
      <c r="J50" s="7"/>
      <c r="L50" s="30"/>
      <c r="M50" s="7"/>
      <c r="N50" s="7"/>
      <c r="O50" s="7"/>
      <c r="P50" s="7"/>
      <c r="Q50" s="7"/>
      <c r="R50" s="7"/>
      <c r="S50" s="7"/>
      <c r="T50" s="7"/>
      <c r="U50" s="23"/>
      <c r="V50" s="50"/>
      <c r="W50" s="50"/>
      <c r="X50" s="50"/>
      <c r="Y50" s="50"/>
      <c r="Z50" s="50"/>
      <c r="AA50" s="50"/>
      <c r="AB50" s="50"/>
      <c r="AC50" s="23"/>
      <c r="AD50" s="7"/>
      <c r="AE50" s="7"/>
    </row>
    <row r="51" spans="2:31" outlineLevel="1" x14ac:dyDescent="0.25">
      <c r="B51" s="41" t="s">
        <v>133</v>
      </c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 outlineLevel="1" x14ac:dyDescent="0.25">
      <c r="B52" s="3" t="s">
        <v>37</v>
      </c>
      <c r="C52" s="7"/>
      <c r="D52" s="7"/>
      <c r="E52" s="23">
        <v>1068</v>
      </c>
      <c r="F52" s="23">
        <v>904</v>
      </c>
      <c r="G52" s="23">
        <v>1072</v>
      </c>
      <c r="H52" s="23">
        <v>1205</v>
      </c>
      <c r="I52" s="23"/>
      <c r="J52" s="23"/>
      <c r="K52" s="23">
        <v>1097</v>
      </c>
      <c r="L52" s="23">
        <v>1068</v>
      </c>
      <c r="M52" s="23">
        <v>857</v>
      </c>
      <c r="N52" s="23">
        <v>814</v>
      </c>
      <c r="O52" s="23">
        <v>978</v>
      </c>
      <c r="P52" s="23">
        <v>904</v>
      </c>
      <c r="Q52" s="23">
        <v>894</v>
      </c>
      <c r="R52" s="23">
        <v>832</v>
      </c>
      <c r="S52" s="23">
        <v>1053</v>
      </c>
      <c r="T52" s="23"/>
      <c r="U52" s="23"/>
      <c r="V52" s="23">
        <v>1097</v>
      </c>
      <c r="W52" s="23">
        <v>1068</v>
      </c>
      <c r="X52" s="23">
        <v>857</v>
      </c>
      <c r="Y52" s="23">
        <v>814</v>
      </c>
      <c r="Z52" s="23">
        <v>978</v>
      </c>
      <c r="AA52" s="23">
        <v>904</v>
      </c>
      <c r="AB52" s="23">
        <v>894</v>
      </c>
      <c r="AC52" s="23">
        <v>832</v>
      </c>
      <c r="AD52" s="23">
        <v>1053</v>
      </c>
      <c r="AE52" s="7"/>
    </row>
    <row r="53" spans="2:31" outlineLevel="1" x14ac:dyDescent="0.25">
      <c r="B53" s="3" t="s">
        <v>121</v>
      </c>
      <c r="C53" s="7"/>
      <c r="D53" s="7"/>
      <c r="E53" s="23">
        <v>-132</v>
      </c>
      <c r="F53" s="23">
        <v>-108</v>
      </c>
      <c r="G53" s="23">
        <v>-153.4219957</v>
      </c>
      <c r="H53" s="23">
        <v>-75.639302499999999</v>
      </c>
      <c r="I53" s="23"/>
      <c r="J53" s="23"/>
      <c r="K53" s="23">
        <v>-106</v>
      </c>
      <c r="L53" s="23">
        <v>-132</v>
      </c>
      <c r="M53" s="23">
        <v>-52.863154999999999</v>
      </c>
      <c r="N53" s="23">
        <v>-100.0362238</v>
      </c>
      <c r="O53" s="23">
        <v>-235</v>
      </c>
      <c r="P53" s="23">
        <v>-108</v>
      </c>
      <c r="Q53" s="23">
        <v>-67.797620199999997</v>
      </c>
      <c r="R53" s="23">
        <v>-101.6228545</v>
      </c>
      <c r="S53" s="23">
        <v>-160.80970809999999</v>
      </c>
      <c r="T53" s="23"/>
      <c r="U53" s="23"/>
      <c r="V53" s="23">
        <v>-106</v>
      </c>
      <c r="W53" s="23">
        <v>-132</v>
      </c>
      <c r="X53" s="23">
        <v>-52.863154999999999</v>
      </c>
      <c r="Y53" s="23">
        <v>-100.0362238</v>
      </c>
      <c r="Z53" s="23">
        <v>-235</v>
      </c>
      <c r="AA53" s="23">
        <v>-108</v>
      </c>
      <c r="AB53" s="23">
        <v>-67.797620199999997</v>
      </c>
      <c r="AC53" s="23">
        <v>-101.6228545</v>
      </c>
      <c r="AD53" s="23">
        <v>-160.80970809999999</v>
      </c>
      <c r="AE53" s="7"/>
    </row>
    <row r="54" spans="2:31" outlineLevel="1" x14ac:dyDescent="0.25">
      <c r="B54" s="3" t="s">
        <v>122</v>
      </c>
      <c r="C54" s="7"/>
      <c r="D54" s="7"/>
      <c r="E54" s="23">
        <v>231</v>
      </c>
      <c r="F54" s="23">
        <v>294</v>
      </c>
      <c r="G54" s="23">
        <v>444</v>
      </c>
      <c r="H54" s="23">
        <v>-409</v>
      </c>
      <c r="I54" s="23"/>
      <c r="J54" s="23"/>
      <c r="K54" s="23">
        <v>220</v>
      </c>
      <c r="L54" s="23">
        <v>231</v>
      </c>
      <c r="M54" s="23">
        <v>119</v>
      </c>
      <c r="N54" s="23">
        <v>144</v>
      </c>
      <c r="O54" s="23">
        <v>274</v>
      </c>
      <c r="P54" s="23">
        <v>294</v>
      </c>
      <c r="Q54" s="23">
        <v>234</v>
      </c>
      <c r="R54" s="23">
        <v>248</v>
      </c>
      <c r="S54" s="23">
        <v>461</v>
      </c>
      <c r="T54" s="23"/>
      <c r="U54" s="23"/>
      <c r="V54" s="23">
        <v>220</v>
      </c>
      <c r="W54" s="23">
        <v>231</v>
      </c>
      <c r="X54" s="23">
        <v>119</v>
      </c>
      <c r="Y54" s="23">
        <v>144</v>
      </c>
      <c r="Z54" s="23">
        <v>274</v>
      </c>
      <c r="AA54" s="23">
        <v>294</v>
      </c>
      <c r="AB54" s="23">
        <v>234</v>
      </c>
      <c r="AC54" s="23">
        <v>248</v>
      </c>
      <c r="AD54" s="23">
        <v>461</v>
      </c>
      <c r="AE54" s="7"/>
    </row>
    <row r="55" spans="2:31" outlineLevel="1" x14ac:dyDescent="0.25">
      <c r="B55" s="36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7"/>
    </row>
    <row r="56" spans="2:31" outlineLevel="1" x14ac:dyDescent="0.25">
      <c r="B56" s="41" t="s">
        <v>129</v>
      </c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  <row r="57" spans="2:31" outlineLevel="1" x14ac:dyDescent="0.25">
      <c r="B57" s="3" t="s">
        <v>123</v>
      </c>
      <c r="C57" s="7"/>
      <c r="D57" s="7"/>
      <c r="E57" s="23">
        <v>116</v>
      </c>
      <c r="F57" s="23">
        <v>-14</v>
      </c>
      <c r="G57" s="23">
        <v>273</v>
      </c>
      <c r="H57" s="23">
        <v>152</v>
      </c>
      <c r="I57" s="23"/>
      <c r="J57" s="23"/>
      <c r="K57" s="23">
        <v>10</v>
      </c>
      <c r="L57" s="23">
        <v>116</v>
      </c>
      <c r="M57" s="23">
        <v>5</v>
      </c>
      <c r="N57" s="23">
        <v>30</v>
      </c>
      <c r="O57" s="23">
        <v>10</v>
      </c>
      <c r="P57" s="23">
        <v>-14</v>
      </c>
      <c r="Q57" s="23">
        <v>-74</v>
      </c>
      <c r="R57" s="23">
        <v>-51</v>
      </c>
      <c r="S57" s="23">
        <v>-7</v>
      </c>
      <c r="T57" s="23"/>
      <c r="U57" s="23"/>
      <c r="V57" s="23">
        <v>10</v>
      </c>
      <c r="W57" s="23">
        <v>111</v>
      </c>
      <c r="X57" s="23">
        <v>-25</v>
      </c>
      <c r="Y57" s="23">
        <v>20</v>
      </c>
      <c r="Z57" s="23">
        <v>10</v>
      </c>
      <c r="AA57" s="23">
        <v>60</v>
      </c>
      <c r="AB57" s="23">
        <v>-23</v>
      </c>
      <c r="AC57" s="23">
        <v>-44</v>
      </c>
      <c r="AD57" s="23">
        <v>-7</v>
      </c>
      <c r="AE57" s="7"/>
    </row>
    <row r="58" spans="2:31" outlineLevel="1" x14ac:dyDescent="0.25">
      <c r="B58" s="3" t="s">
        <v>107</v>
      </c>
      <c r="C58" s="7"/>
      <c r="D58" s="7"/>
      <c r="E58" s="23">
        <v>3493</v>
      </c>
      <c r="F58" s="23">
        <v>2738</v>
      </c>
      <c r="G58" s="23">
        <v>1930</v>
      </c>
      <c r="H58" s="23">
        <v>1858</v>
      </c>
      <c r="I58" s="23"/>
      <c r="J58" s="23"/>
      <c r="K58" s="23">
        <v>4290</v>
      </c>
      <c r="L58" s="23">
        <v>3493</v>
      </c>
      <c r="M58" s="23">
        <v>3705</v>
      </c>
      <c r="N58" s="23">
        <v>3698</v>
      </c>
      <c r="O58" s="23">
        <v>2673</v>
      </c>
      <c r="P58" s="23">
        <v>2738</v>
      </c>
      <c r="Q58" s="23">
        <v>1537</v>
      </c>
      <c r="R58" s="23">
        <v>1435</v>
      </c>
      <c r="S58" s="23">
        <v>1716</v>
      </c>
      <c r="T58" s="23"/>
      <c r="U58" s="23"/>
      <c r="V58" s="23">
        <v>4290</v>
      </c>
      <c r="W58" s="23">
        <v>3493</v>
      </c>
      <c r="X58" s="23">
        <v>3705</v>
      </c>
      <c r="Y58" s="23">
        <v>3698</v>
      </c>
      <c r="Z58" s="23">
        <v>2673</v>
      </c>
      <c r="AA58" s="23">
        <v>2738</v>
      </c>
      <c r="AB58" s="23">
        <v>1537</v>
      </c>
      <c r="AC58" s="23">
        <v>1435</v>
      </c>
      <c r="AD58" s="23">
        <v>1716</v>
      </c>
      <c r="AE58" s="7"/>
    </row>
    <row r="59" spans="2:31" outlineLevel="1" x14ac:dyDescent="0.25">
      <c r="B59" s="3" t="s">
        <v>124</v>
      </c>
      <c r="C59" s="7"/>
      <c r="D59" s="7"/>
      <c r="E59" s="23">
        <v>3124</v>
      </c>
      <c r="F59" s="23">
        <v>2343</v>
      </c>
      <c r="G59" s="23">
        <v>2487</v>
      </c>
      <c r="H59" s="23">
        <v>1307</v>
      </c>
      <c r="I59" s="23"/>
      <c r="J59" s="23"/>
      <c r="K59" s="23">
        <v>1745</v>
      </c>
      <c r="L59" s="23">
        <v>3124</v>
      </c>
      <c r="M59" s="23">
        <v>2576</v>
      </c>
      <c r="N59" s="23">
        <v>2030</v>
      </c>
      <c r="O59" s="23">
        <v>442</v>
      </c>
      <c r="P59" s="23">
        <v>2343</v>
      </c>
      <c r="Q59" s="23">
        <v>706</v>
      </c>
      <c r="R59" s="23">
        <v>284</v>
      </c>
      <c r="S59" s="23">
        <v>188</v>
      </c>
      <c r="T59" s="23"/>
      <c r="U59" s="23"/>
      <c r="V59" s="23">
        <v>1745</v>
      </c>
      <c r="W59" s="23">
        <v>548</v>
      </c>
      <c r="X59" s="23">
        <v>546</v>
      </c>
      <c r="Y59" s="23">
        <v>1588</v>
      </c>
      <c r="Z59" s="23">
        <v>442</v>
      </c>
      <c r="AA59" s="23">
        <v>1637</v>
      </c>
      <c r="AB59" s="23">
        <v>422</v>
      </c>
      <c r="AC59" s="23">
        <v>96</v>
      </c>
      <c r="AD59" s="23">
        <v>188</v>
      </c>
      <c r="AE59" s="7"/>
    </row>
    <row r="60" spans="2:31" outlineLevel="1" x14ac:dyDescent="0.25">
      <c r="B60" s="3" t="s">
        <v>126</v>
      </c>
      <c r="C60" s="7"/>
      <c r="D60" s="7"/>
      <c r="E60" s="23">
        <v>164</v>
      </c>
      <c r="F60" s="23">
        <v>156</v>
      </c>
      <c r="G60" s="23">
        <v>202</v>
      </c>
      <c r="H60" s="23">
        <v>189</v>
      </c>
      <c r="I60" s="23"/>
      <c r="J60" s="23"/>
      <c r="K60" s="23">
        <v>170</v>
      </c>
      <c r="L60" s="23">
        <v>164</v>
      </c>
      <c r="M60" s="23">
        <v>157</v>
      </c>
      <c r="N60" s="23">
        <v>161</v>
      </c>
      <c r="O60" s="23">
        <v>142</v>
      </c>
      <c r="P60" s="23">
        <v>156</v>
      </c>
      <c r="Q60" s="23">
        <v>150</v>
      </c>
      <c r="R60" s="23">
        <v>154</v>
      </c>
      <c r="S60" s="23">
        <v>172</v>
      </c>
      <c r="T60" s="23"/>
      <c r="U60" s="23"/>
      <c r="V60" s="23">
        <v>170</v>
      </c>
      <c r="W60" s="23">
        <v>164</v>
      </c>
      <c r="X60" s="23">
        <v>157</v>
      </c>
      <c r="Y60" s="23">
        <v>161</v>
      </c>
      <c r="Z60" s="23">
        <v>142</v>
      </c>
      <c r="AA60" s="23">
        <v>156</v>
      </c>
      <c r="AB60" s="23">
        <v>150</v>
      </c>
      <c r="AC60" s="23">
        <v>154</v>
      </c>
      <c r="AD60" s="23">
        <v>172</v>
      </c>
      <c r="AE60" s="7"/>
    </row>
    <row r="61" spans="2:31" outlineLevel="1" x14ac:dyDescent="0.25">
      <c r="B61" s="3" t="s">
        <v>125</v>
      </c>
      <c r="C61" s="7"/>
      <c r="D61" s="7"/>
      <c r="E61" s="23">
        <v>172</v>
      </c>
      <c r="F61" s="23">
        <v>152</v>
      </c>
      <c r="G61" s="23">
        <v>190</v>
      </c>
      <c r="H61" s="23">
        <v>214</v>
      </c>
      <c r="I61" s="23"/>
      <c r="J61" s="23"/>
      <c r="K61" s="23">
        <v>181</v>
      </c>
      <c r="L61" s="23">
        <v>172</v>
      </c>
      <c r="M61" s="23">
        <v>167</v>
      </c>
      <c r="N61" s="23">
        <v>162</v>
      </c>
      <c r="O61" s="23">
        <v>152</v>
      </c>
      <c r="P61" s="23">
        <v>152</v>
      </c>
      <c r="Q61" s="23">
        <v>153</v>
      </c>
      <c r="R61" s="23">
        <v>157</v>
      </c>
      <c r="S61" s="23">
        <v>178</v>
      </c>
      <c r="T61" s="23"/>
      <c r="U61" s="23"/>
      <c r="V61" s="23">
        <v>181</v>
      </c>
      <c r="W61" s="23">
        <v>172</v>
      </c>
      <c r="X61" s="23">
        <v>167</v>
      </c>
      <c r="Y61" s="23">
        <v>162</v>
      </c>
      <c r="Z61" s="23">
        <v>152</v>
      </c>
      <c r="AA61" s="23">
        <v>152</v>
      </c>
      <c r="AB61" s="23">
        <v>153</v>
      </c>
      <c r="AC61" s="23">
        <v>157</v>
      </c>
      <c r="AD61" s="23">
        <v>178</v>
      </c>
      <c r="AE61" s="7"/>
    </row>
    <row r="62" spans="2:31" outlineLevel="1" x14ac:dyDescent="0.25">
      <c r="B62" s="36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7"/>
    </row>
    <row r="63" spans="2:31" x14ac:dyDescent="0.25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</row>
    <row r="64" spans="2:31" ht="15.6" x14ac:dyDescent="0.3">
      <c r="B64" s="43" t="s">
        <v>132</v>
      </c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</row>
    <row r="65" spans="2:31" outlineLevel="1" x14ac:dyDescent="0.25">
      <c r="B65" s="6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</row>
    <row r="66" spans="2:31" outlineLevel="1" x14ac:dyDescent="0.25">
      <c r="B66" s="12" t="s">
        <v>8</v>
      </c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</row>
    <row r="67" spans="2:31" outlineLevel="1" x14ac:dyDescent="0.25">
      <c r="B67" s="6" t="s">
        <v>9</v>
      </c>
      <c r="C67" s="7"/>
      <c r="D67" s="7"/>
      <c r="E67" s="7">
        <v>0</v>
      </c>
      <c r="F67" s="7">
        <v>0</v>
      </c>
      <c r="G67" s="7"/>
      <c r="H67" s="7"/>
      <c r="I67" s="7"/>
      <c r="J67" s="7"/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/>
      <c r="U67" s="7"/>
      <c r="V67" s="7">
        <v>0</v>
      </c>
      <c r="W67" s="23">
        <v>0</v>
      </c>
      <c r="X67" s="23"/>
      <c r="Y67" s="23"/>
      <c r="Z67" s="23">
        <v>0</v>
      </c>
      <c r="AA67" s="23">
        <v>0</v>
      </c>
      <c r="AB67" s="23"/>
      <c r="AC67" s="23"/>
      <c r="AD67" s="7">
        <v>0</v>
      </c>
      <c r="AE67" s="7"/>
    </row>
    <row r="68" spans="2:31" outlineLevel="1" x14ac:dyDescent="0.25">
      <c r="B68" s="6" t="s">
        <v>10</v>
      </c>
      <c r="C68" s="7"/>
      <c r="D68" s="7"/>
      <c r="E68" s="7">
        <v>1</v>
      </c>
      <c r="F68" s="7">
        <v>0</v>
      </c>
      <c r="G68" s="7"/>
      <c r="H68" s="7"/>
      <c r="I68" s="7"/>
      <c r="J68" s="7"/>
      <c r="K68" s="7">
        <v>0</v>
      </c>
      <c r="L68" s="7">
        <v>1</v>
      </c>
      <c r="M68" s="7">
        <v>1</v>
      </c>
      <c r="N68" s="7">
        <v>1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/>
      <c r="U68" s="7"/>
      <c r="V68" s="7">
        <v>0</v>
      </c>
      <c r="W68" s="23">
        <v>0</v>
      </c>
      <c r="X68" s="53">
        <v>0</v>
      </c>
      <c r="Y68" s="53">
        <v>1</v>
      </c>
      <c r="Z68" s="23">
        <v>0</v>
      </c>
      <c r="AA68" s="23">
        <v>0</v>
      </c>
      <c r="AB68" s="23">
        <v>0</v>
      </c>
      <c r="AC68" s="23">
        <v>0</v>
      </c>
      <c r="AD68" s="7">
        <v>0</v>
      </c>
      <c r="AE68" s="7"/>
    </row>
    <row r="69" spans="2:31" outlineLevel="1" x14ac:dyDescent="0.25">
      <c r="B69" s="8" t="s">
        <v>11</v>
      </c>
      <c r="C69" s="9"/>
      <c r="D69" s="9"/>
      <c r="E69" s="9">
        <f>SUM(E67:E68)</f>
        <v>1</v>
      </c>
      <c r="F69" s="9">
        <f>SUM(F67:F68)</f>
        <v>0</v>
      </c>
      <c r="G69" s="9">
        <f>SUM(G67:G68)</f>
        <v>0</v>
      </c>
      <c r="H69" s="9">
        <f>SUM(H67:H68)</f>
        <v>0</v>
      </c>
      <c r="I69" s="9"/>
      <c r="J69" s="9"/>
      <c r="K69" s="9">
        <f>+K67+K68</f>
        <v>0</v>
      </c>
      <c r="L69" s="9">
        <f t="shared" ref="L69" si="130">+M69+W69</f>
        <v>1</v>
      </c>
      <c r="M69" s="9">
        <f t="shared" ref="M69" si="131">+N69+X69</f>
        <v>1</v>
      </c>
      <c r="N69" s="9">
        <f t="shared" ref="N69" si="132">+O69+Y69</f>
        <v>1</v>
      </c>
      <c r="O69" s="9">
        <f t="shared" ref="O69" si="133">+Z69</f>
        <v>0</v>
      </c>
      <c r="P69" s="9">
        <f t="shared" ref="P69" si="134">+Q69+AA69</f>
        <v>0</v>
      </c>
      <c r="Q69" s="9">
        <f t="shared" ref="Q69" si="135">+R69+AB69</f>
        <v>0</v>
      </c>
      <c r="R69" s="9">
        <f t="shared" ref="R69" si="136">+S69+AC69</f>
        <v>0</v>
      </c>
      <c r="S69" s="9">
        <f t="shared" ref="S69" si="137">+AD69</f>
        <v>0</v>
      </c>
      <c r="T69" s="9"/>
      <c r="U69" s="9"/>
      <c r="V69" s="9">
        <f t="shared" ref="V69:AC69" si="138">SUM(V67:V68)</f>
        <v>0</v>
      </c>
      <c r="W69" s="40">
        <f t="shared" si="138"/>
        <v>0</v>
      </c>
      <c r="X69" s="54">
        <f t="shared" si="138"/>
        <v>0</v>
      </c>
      <c r="Y69" s="54">
        <f t="shared" si="138"/>
        <v>1</v>
      </c>
      <c r="Z69" s="40">
        <f t="shared" si="138"/>
        <v>0</v>
      </c>
      <c r="AA69" s="40">
        <f t="shared" si="138"/>
        <v>0</v>
      </c>
      <c r="AB69" s="40">
        <f t="shared" si="138"/>
        <v>0</v>
      </c>
      <c r="AC69" s="40">
        <f t="shared" si="138"/>
        <v>0</v>
      </c>
      <c r="AD69" s="9">
        <f>SUM(AD67:AD68)</f>
        <v>0</v>
      </c>
      <c r="AE69" s="7"/>
    </row>
    <row r="70" spans="2:31" outlineLevel="1" x14ac:dyDescent="0.25">
      <c r="B70" s="6" t="s">
        <v>12</v>
      </c>
      <c r="C70" s="7"/>
      <c r="D70" s="7"/>
      <c r="E70" s="7">
        <v>0</v>
      </c>
      <c r="F70" s="7">
        <v>0</v>
      </c>
      <c r="G70" s="7"/>
      <c r="H70" s="7"/>
      <c r="I70" s="7"/>
      <c r="J70" s="7"/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/>
      <c r="U70" s="7"/>
      <c r="V70" s="7">
        <v>0</v>
      </c>
      <c r="W70" s="23">
        <v>0</v>
      </c>
      <c r="X70" s="53"/>
      <c r="Y70" s="53"/>
      <c r="Z70" s="23">
        <v>0</v>
      </c>
      <c r="AA70" s="23">
        <v>0</v>
      </c>
      <c r="AB70" s="23"/>
      <c r="AC70" s="23"/>
      <c r="AD70" s="7">
        <v>0</v>
      </c>
      <c r="AE70" s="7"/>
    </row>
    <row r="71" spans="2:31" outlineLevel="1" x14ac:dyDescent="0.25">
      <c r="B71" s="6" t="s">
        <v>13</v>
      </c>
      <c r="C71" s="7"/>
      <c r="D71" s="7"/>
      <c r="E71" s="35">
        <v>-18</v>
      </c>
      <c r="F71" s="7">
        <v>0</v>
      </c>
      <c r="G71" s="7"/>
      <c r="H71" s="7"/>
      <c r="I71" s="7"/>
      <c r="J71" s="7"/>
      <c r="K71" s="7">
        <v>-5</v>
      </c>
      <c r="L71" s="7">
        <v>-18</v>
      </c>
      <c r="M71" s="7">
        <v>-13</v>
      </c>
      <c r="N71" s="7">
        <v>-9</v>
      </c>
      <c r="O71" s="7">
        <v>-5</v>
      </c>
      <c r="P71" s="7">
        <v>0</v>
      </c>
      <c r="Q71" s="7">
        <v>0</v>
      </c>
      <c r="R71" s="7">
        <v>0</v>
      </c>
      <c r="S71" s="7">
        <v>0</v>
      </c>
      <c r="T71" s="7"/>
      <c r="U71" s="7"/>
      <c r="V71" s="7">
        <v>-5</v>
      </c>
      <c r="W71" s="23">
        <v>-5</v>
      </c>
      <c r="X71" s="53">
        <v>-4</v>
      </c>
      <c r="Y71" s="53">
        <v>-4</v>
      </c>
      <c r="Z71" s="23">
        <v>-5</v>
      </c>
      <c r="AA71" s="23">
        <v>0</v>
      </c>
      <c r="AB71" s="23">
        <v>0</v>
      </c>
      <c r="AC71" s="23">
        <v>0</v>
      </c>
      <c r="AD71" s="7">
        <v>0</v>
      </c>
      <c r="AE71" s="7"/>
    </row>
    <row r="72" spans="2:31" outlineLevel="1" x14ac:dyDescent="0.25">
      <c r="B72" s="6" t="s">
        <v>14</v>
      </c>
      <c r="C72" s="7"/>
      <c r="D72" s="7"/>
      <c r="E72" s="7">
        <v>-53</v>
      </c>
      <c r="F72" s="7">
        <v>-14</v>
      </c>
      <c r="G72" s="7"/>
      <c r="H72" s="7"/>
      <c r="I72" s="7"/>
      <c r="J72" s="7"/>
      <c r="K72" s="7">
        <v>-8</v>
      </c>
      <c r="L72" s="7">
        <v>-53</v>
      </c>
      <c r="M72" s="7">
        <v>-48</v>
      </c>
      <c r="N72" s="7">
        <v>-44</v>
      </c>
      <c r="O72" s="7">
        <v>-28</v>
      </c>
      <c r="P72" s="7">
        <v>-14</v>
      </c>
      <c r="Q72" s="7">
        <v>0</v>
      </c>
      <c r="R72" s="7">
        <v>0</v>
      </c>
      <c r="S72" s="7">
        <v>0</v>
      </c>
      <c r="T72" s="7"/>
      <c r="U72" s="7"/>
      <c r="V72" s="7">
        <v>-8</v>
      </c>
      <c r="W72" s="23">
        <v>-5</v>
      </c>
      <c r="X72" s="53">
        <v>-4</v>
      </c>
      <c r="Y72" s="53">
        <v>-16</v>
      </c>
      <c r="Z72" s="23">
        <v>-28</v>
      </c>
      <c r="AA72" s="23">
        <v>-14</v>
      </c>
      <c r="AB72" s="23">
        <v>0</v>
      </c>
      <c r="AC72" s="23">
        <v>0</v>
      </c>
      <c r="AD72" s="7">
        <v>0</v>
      </c>
      <c r="AE72" s="7"/>
    </row>
    <row r="73" spans="2:31" outlineLevel="1" x14ac:dyDescent="0.25">
      <c r="B73" s="8" t="s">
        <v>117</v>
      </c>
      <c r="C73" s="9"/>
      <c r="D73" s="9"/>
      <c r="E73" s="9">
        <f>SUM(E70:E72)</f>
        <v>-71</v>
      </c>
      <c r="F73" s="9">
        <f t="shared" ref="F73" si="139">SUM(F70:F72)</f>
        <v>-14</v>
      </c>
      <c r="G73" s="9">
        <f t="shared" ref="G73" si="140">SUM(G70:G72)</f>
        <v>0</v>
      </c>
      <c r="H73" s="9">
        <f t="shared" ref="H73" si="141">SUM(H70:H72)</f>
        <v>0</v>
      </c>
      <c r="I73" s="9"/>
      <c r="J73" s="9"/>
      <c r="K73" s="9">
        <f>SUM(K70:K72)</f>
        <v>-13</v>
      </c>
      <c r="L73" s="9">
        <f t="shared" ref="L73" si="142">SUM(L70:L72)</f>
        <v>-71</v>
      </c>
      <c r="M73" s="9">
        <f t="shared" ref="M73" si="143">SUM(M70:M72)</f>
        <v>-61</v>
      </c>
      <c r="N73" s="9">
        <f t="shared" ref="N73" si="144">SUM(N70:N72)</f>
        <v>-53</v>
      </c>
      <c r="O73" s="9">
        <f t="shared" ref="O73" si="145">SUM(O70:O72)</f>
        <v>-33</v>
      </c>
      <c r="P73" s="9">
        <f t="shared" ref="P73" si="146">SUM(P70:P72)</f>
        <v>-14</v>
      </c>
      <c r="Q73" s="9">
        <f t="shared" ref="Q73" si="147">SUM(Q70:Q72)</f>
        <v>0</v>
      </c>
      <c r="R73" s="9">
        <f t="shared" ref="R73" si="148">SUM(R70:R72)</f>
        <v>0</v>
      </c>
      <c r="S73" s="9">
        <f t="shared" ref="S73" si="149">SUM(S70:S72)</f>
        <v>0</v>
      </c>
      <c r="T73" s="9"/>
      <c r="U73" s="9"/>
      <c r="V73" s="9">
        <f t="shared" ref="V73" si="150">SUM(V70:V72)</f>
        <v>-13</v>
      </c>
      <c r="W73" s="40">
        <f t="shared" ref="W73" si="151">SUM(W70:W72)</f>
        <v>-10</v>
      </c>
      <c r="X73" s="54">
        <f t="shared" ref="X73" si="152">SUM(X70:X72)</f>
        <v>-8</v>
      </c>
      <c r="Y73" s="54">
        <f t="shared" ref="Y73" si="153">SUM(Y70:Y72)</f>
        <v>-20</v>
      </c>
      <c r="Z73" s="40">
        <f t="shared" ref="Z73" si="154">SUM(Z70:Z72)</f>
        <v>-33</v>
      </c>
      <c r="AA73" s="40">
        <f t="shared" ref="AA73" si="155">SUM(AA70:AA72)</f>
        <v>-14</v>
      </c>
      <c r="AB73" s="40">
        <f t="shared" ref="AB73" si="156">SUM(AB70:AB72)</f>
        <v>0</v>
      </c>
      <c r="AC73" s="40">
        <f t="shared" ref="AC73" si="157">SUM(AC70:AC72)</f>
        <v>0</v>
      </c>
      <c r="AD73" s="9">
        <f t="shared" ref="AD73" si="158">SUM(AD70:AD72)</f>
        <v>0</v>
      </c>
      <c r="AE73" s="7"/>
    </row>
    <row r="74" spans="2:31" outlineLevel="1" x14ac:dyDescent="0.25">
      <c r="B74" s="8" t="s">
        <v>118</v>
      </c>
      <c r="C74" s="9"/>
      <c r="D74" s="9"/>
      <c r="E74" s="9">
        <f>+E69+E73</f>
        <v>-70</v>
      </c>
      <c r="F74" s="9">
        <f t="shared" ref="F74" si="159">+F69+F73</f>
        <v>-14</v>
      </c>
      <c r="G74" s="9">
        <f t="shared" ref="G74" si="160">+G69+G73</f>
        <v>0</v>
      </c>
      <c r="H74" s="9">
        <f t="shared" ref="H74" si="161">+H69+H73</f>
        <v>0</v>
      </c>
      <c r="I74" s="9"/>
      <c r="J74" s="9"/>
      <c r="K74" s="9">
        <f t="shared" ref="K74" si="162">+K69+K73</f>
        <v>-13</v>
      </c>
      <c r="L74" s="9">
        <f t="shared" ref="L74" si="163">+L69+L73</f>
        <v>-70</v>
      </c>
      <c r="M74" s="9">
        <f t="shared" ref="M74" si="164">+M69+M73</f>
        <v>-60</v>
      </c>
      <c r="N74" s="9">
        <f t="shared" ref="N74" si="165">+N69+N73</f>
        <v>-52</v>
      </c>
      <c r="O74" s="9">
        <f t="shared" ref="O74" si="166">+O69+O73</f>
        <v>-33</v>
      </c>
      <c r="P74" s="9">
        <f t="shared" ref="P74" si="167">+P69+P73</f>
        <v>-14</v>
      </c>
      <c r="Q74" s="9">
        <f t="shared" ref="Q74" si="168">+Q69+Q73</f>
        <v>0</v>
      </c>
      <c r="R74" s="9">
        <f t="shared" ref="R74" si="169">+R69+R73</f>
        <v>0</v>
      </c>
      <c r="S74" s="9">
        <f t="shared" ref="S74" si="170">+S69+S73</f>
        <v>0</v>
      </c>
      <c r="T74" s="9"/>
      <c r="U74" s="9"/>
      <c r="V74" s="9">
        <f t="shared" ref="V74" si="171">+V69+V73</f>
        <v>-13</v>
      </c>
      <c r="W74" s="40">
        <f t="shared" ref="W74" si="172">+W69+W73</f>
        <v>-10</v>
      </c>
      <c r="X74" s="54">
        <f t="shared" ref="X74" si="173">+X69+X73</f>
        <v>-8</v>
      </c>
      <c r="Y74" s="54">
        <f t="shared" ref="Y74" si="174">+Y69+Y73</f>
        <v>-19</v>
      </c>
      <c r="Z74" s="40">
        <f t="shared" ref="Z74" si="175">+Z69+Z73</f>
        <v>-33</v>
      </c>
      <c r="AA74" s="40">
        <f t="shared" ref="AA74" si="176">+AA69+AA73</f>
        <v>-14</v>
      </c>
      <c r="AB74" s="40">
        <f t="shared" ref="AB74" si="177">+AB69+AB73</f>
        <v>0</v>
      </c>
      <c r="AC74" s="40">
        <f t="shared" ref="AC74" si="178">+AC69+AC73</f>
        <v>0</v>
      </c>
      <c r="AD74" s="9">
        <f t="shared" ref="AD74" si="179">+AD69+AD73</f>
        <v>0</v>
      </c>
      <c r="AE74" s="7"/>
    </row>
    <row r="75" spans="2:31" outlineLevel="1" x14ac:dyDescent="0.25">
      <c r="B75" s="6" t="s">
        <v>15</v>
      </c>
      <c r="C75" s="7"/>
      <c r="D75" s="7"/>
      <c r="E75" s="7">
        <v>-1</v>
      </c>
      <c r="F75" s="7">
        <v>0</v>
      </c>
      <c r="G75" s="7"/>
      <c r="H75" s="7"/>
      <c r="I75" s="7"/>
      <c r="J75" s="7"/>
      <c r="K75" s="7">
        <v>0</v>
      </c>
      <c r="L75" s="7">
        <v>-1</v>
      </c>
      <c r="M75" s="7">
        <v>-1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/>
      <c r="U75" s="7"/>
      <c r="V75" s="7">
        <v>0</v>
      </c>
      <c r="W75" s="23">
        <v>0</v>
      </c>
      <c r="X75" s="53">
        <v>-1</v>
      </c>
      <c r="Y75" s="53"/>
      <c r="Z75" s="23">
        <v>0</v>
      </c>
      <c r="AA75" s="23">
        <v>0</v>
      </c>
      <c r="AB75" s="23">
        <v>0</v>
      </c>
      <c r="AC75" s="23">
        <v>0</v>
      </c>
      <c r="AD75" s="7">
        <v>0</v>
      </c>
      <c r="AE75" s="7"/>
    </row>
    <row r="76" spans="2:31" outlineLevel="1" x14ac:dyDescent="0.25">
      <c r="B76" s="8" t="s">
        <v>119</v>
      </c>
      <c r="C76" s="9"/>
      <c r="D76" s="9"/>
      <c r="E76" s="9">
        <f>+E74+E75</f>
        <v>-71</v>
      </c>
      <c r="F76" s="9">
        <f t="shared" ref="F76" si="180">+F74+F75</f>
        <v>-14</v>
      </c>
      <c r="G76" s="9">
        <f t="shared" ref="G76" si="181">+G74+G75</f>
        <v>0</v>
      </c>
      <c r="H76" s="9">
        <f t="shared" ref="H76" si="182">+H74+H75</f>
        <v>0</v>
      </c>
      <c r="I76" s="9"/>
      <c r="J76" s="9"/>
      <c r="K76" s="9">
        <f>+K74+K75</f>
        <v>-13</v>
      </c>
      <c r="L76" s="9">
        <f t="shared" ref="L76" si="183">+L74+L75</f>
        <v>-71</v>
      </c>
      <c r="M76" s="9">
        <f t="shared" ref="M76" si="184">+M74+M75</f>
        <v>-61</v>
      </c>
      <c r="N76" s="9">
        <f t="shared" ref="N76" si="185">+N74+N75</f>
        <v>-52</v>
      </c>
      <c r="O76" s="9">
        <f t="shared" ref="O76" si="186">+O74+O75</f>
        <v>-33</v>
      </c>
      <c r="P76" s="9">
        <f t="shared" ref="P76" si="187">+P74+P75</f>
        <v>-14</v>
      </c>
      <c r="Q76" s="9">
        <f t="shared" ref="Q76" si="188">+Q74+Q75</f>
        <v>0</v>
      </c>
      <c r="R76" s="9">
        <f t="shared" ref="R76" si="189">+R74+R75</f>
        <v>0</v>
      </c>
      <c r="S76" s="9">
        <f t="shared" ref="S76" si="190">+S74+S75</f>
        <v>0</v>
      </c>
      <c r="T76" s="9"/>
      <c r="U76" s="9"/>
      <c r="V76" s="9">
        <f t="shared" ref="V76" si="191">+V74+V75</f>
        <v>-13</v>
      </c>
      <c r="W76" s="9">
        <f t="shared" ref="W76" si="192">+W74+W75</f>
        <v>-10</v>
      </c>
      <c r="X76" s="55">
        <f t="shared" ref="X76" si="193">+X74+X75</f>
        <v>-9</v>
      </c>
      <c r="Y76" s="55">
        <f t="shared" ref="Y76" si="194">+Y74+Y75</f>
        <v>-19</v>
      </c>
      <c r="Z76" s="9">
        <f t="shared" ref="Z76" si="195">+Z74+Z75</f>
        <v>-33</v>
      </c>
      <c r="AA76" s="9">
        <f t="shared" ref="AA76" si="196">+AA74+AA75</f>
        <v>-14</v>
      </c>
      <c r="AB76" s="9">
        <f t="shared" ref="AB76" si="197">+AB74+AB75</f>
        <v>0</v>
      </c>
      <c r="AC76" s="9">
        <f t="shared" ref="AC76" si="198">+AC74+AC75</f>
        <v>0</v>
      </c>
      <c r="AD76" s="9">
        <f t="shared" ref="AD76" si="199">+AD74+AD75</f>
        <v>0</v>
      </c>
      <c r="AE76" s="7"/>
    </row>
    <row r="77" spans="2:31" outlineLevel="1" x14ac:dyDescent="0.25">
      <c r="B77" s="6" t="s">
        <v>19</v>
      </c>
      <c r="C77" s="7"/>
      <c r="D77" s="7"/>
      <c r="E77" s="7">
        <v>20</v>
      </c>
      <c r="F77" s="7">
        <v>-65</v>
      </c>
      <c r="G77" s="7"/>
      <c r="H77" s="7"/>
      <c r="I77" s="7"/>
      <c r="J77" s="7"/>
      <c r="K77" s="7">
        <v>2</v>
      </c>
      <c r="L77" s="7">
        <v>20</v>
      </c>
      <c r="M77" s="7">
        <v>17</v>
      </c>
      <c r="N77" s="7">
        <v>13</v>
      </c>
      <c r="O77" s="7">
        <v>-20</v>
      </c>
      <c r="P77" s="7">
        <v>-65</v>
      </c>
      <c r="Q77" s="7">
        <v>-20</v>
      </c>
      <c r="R77" s="7">
        <v>-12</v>
      </c>
      <c r="S77" s="7">
        <v>-4</v>
      </c>
      <c r="T77" s="7"/>
      <c r="U77" s="7"/>
      <c r="V77" s="7">
        <v>2</v>
      </c>
      <c r="W77" s="23">
        <v>3</v>
      </c>
      <c r="X77" s="53">
        <v>4</v>
      </c>
      <c r="Y77" s="53">
        <v>33</v>
      </c>
      <c r="Z77" s="23">
        <v>-20</v>
      </c>
      <c r="AA77" s="23">
        <v>-45</v>
      </c>
      <c r="AB77" s="23">
        <v>-8</v>
      </c>
      <c r="AC77" s="23">
        <v>-8</v>
      </c>
      <c r="AD77" s="7">
        <v>-4</v>
      </c>
      <c r="AE77" s="7"/>
    </row>
    <row r="78" spans="2:31" outlineLevel="1" x14ac:dyDescent="0.25">
      <c r="B78" s="8" t="s">
        <v>120</v>
      </c>
      <c r="C78" s="9"/>
      <c r="D78" s="9"/>
      <c r="E78" s="9">
        <f>+E76+E77</f>
        <v>-51</v>
      </c>
      <c r="F78" s="9">
        <f>+F76+F77</f>
        <v>-79</v>
      </c>
      <c r="G78" s="9">
        <f>+G76+G77</f>
        <v>0</v>
      </c>
      <c r="H78" s="9">
        <f>+H76+H77</f>
        <v>0</v>
      </c>
      <c r="I78" s="9"/>
      <c r="J78" s="9"/>
      <c r="K78" s="9">
        <f>+K76+K77</f>
        <v>-11</v>
      </c>
      <c r="L78" s="9">
        <f t="shared" ref="L78" si="200">+M78+W78</f>
        <v>-51</v>
      </c>
      <c r="M78" s="9">
        <f t="shared" ref="M78" si="201">+N78+X78</f>
        <v>-44</v>
      </c>
      <c r="N78" s="9">
        <f t="shared" ref="N78" si="202">+O78+Y78</f>
        <v>-39</v>
      </c>
      <c r="O78" s="9">
        <f t="shared" ref="O78" si="203">+Z78</f>
        <v>-53</v>
      </c>
      <c r="P78" s="9">
        <f t="shared" ref="P78" si="204">+Q78+AA78</f>
        <v>-79</v>
      </c>
      <c r="Q78" s="9">
        <f t="shared" ref="Q78" si="205">+R78+AB78</f>
        <v>-20</v>
      </c>
      <c r="R78" s="9">
        <f t="shared" ref="R78" si="206">+S78+AC78</f>
        <v>-12</v>
      </c>
      <c r="S78" s="9">
        <f t="shared" ref="S78" si="207">+AD78</f>
        <v>-4</v>
      </c>
      <c r="T78" s="9"/>
      <c r="U78" s="9"/>
      <c r="V78" s="9">
        <f t="shared" ref="V78:AD78" si="208">+V76+V77</f>
        <v>-11</v>
      </c>
      <c r="W78" s="40">
        <f t="shared" si="208"/>
        <v>-7</v>
      </c>
      <c r="X78" s="54">
        <f t="shared" si="208"/>
        <v>-5</v>
      </c>
      <c r="Y78" s="54">
        <f t="shared" si="208"/>
        <v>14</v>
      </c>
      <c r="Z78" s="40">
        <f t="shared" si="208"/>
        <v>-53</v>
      </c>
      <c r="AA78" s="40">
        <f t="shared" si="208"/>
        <v>-59</v>
      </c>
      <c r="AB78" s="40">
        <f t="shared" si="208"/>
        <v>-8</v>
      </c>
      <c r="AC78" s="40">
        <f t="shared" si="208"/>
        <v>-8</v>
      </c>
      <c r="AD78" s="9">
        <f t="shared" si="208"/>
        <v>-4</v>
      </c>
      <c r="AE78" s="7"/>
    </row>
    <row r="79" spans="2:31" outlineLevel="1" x14ac:dyDescent="0.25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23"/>
      <c r="X79" s="23"/>
      <c r="Y79" s="23"/>
      <c r="Z79" s="23"/>
      <c r="AA79" s="23"/>
      <c r="AB79" s="23"/>
      <c r="AC79" s="23"/>
      <c r="AD79" s="7"/>
      <c r="AE79" s="7"/>
    </row>
    <row r="80" spans="2:31" outlineLevel="1" x14ac:dyDescent="0.25">
      <c r="B80" s="41" t="s">
        <v>133</v>
      </c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</row>
    <row r="81" spans="2:31" outlineLevel="1" x14ac:dyDescent="0.25">
      <c r="B81" s="3" t="s">
        <v>37</v>
      </c>
      <c r="C81" s="7"/>
      <c r="D81" s="7"/>
      <c r="E81" s="7">
        <v>1362</v>
      </c>
      <c r="F81" s="7">
        <v>873</v>
      </c>
      <c r="G81" s="7"/>
      <c r="H81" s="7"/>
      <c r="I81" s="7"/>
      <c r="J81" s="7"/>
      <c r="K81" s="7">
        <v>1904</v>
      </c>
      <c r="L81" s="7">
        <v>1362</v>
      </c>
      <c r="M81" s="7">
        <v>1368</v>
      </c>
      <c r="N81" s="7">
        <v>1414</v>
      </c>
      <c r="O81" s="7">
        <v>1292</v>
      </c>
      <c r="P81" s="7">
        <v>873</v>
      </c>
      <c r="Q81" s="7">
        <v>919</v>
      </c>
      <c r="R81" s="7">
        <v>895</v>
      </c>
      <c r="S81" s="7">
        <v>948</v>
      </c>
      <c r="T81" s="7"/>
      <c r="U81" s="7"/>
      <c r="V81" s="7">
        <v>1904</v>
      </c>
      <c r="W81" s="7">
        <v>1362</v>
      </c>
      <c r="X81" s="7">
        <v>1368</v>
      </c>
      <c r="Y81" s="7">
        <v>1414</v>
      </c>
      <c r="Z81" s="7">
        <v>1292</v>
      </c>
      <c r="AA81" s="7">
        <v>873</v>
      </c>
      <c r="AB81" s="7">
        <v>919</v>
      </c>
      <c r="AC81" s="7">
        <v>895</v>
      </c>
      <c r="AD81" s="7">
        <v>948</v>
      </c>
      <c r="AE81" s="7"/>
    </row>
    <row r="82" spans="2:31" outlineLevel="1" x14ac:dyDescent="0.25">
      <c r="B82" s="3" t="s">
        <v>121</v>
      </c>
      <c r="C82" s="7"/>
      <c r="D82" s="7"/>
      <c r="E82" s="7">
        <v>-12</v>
      </c>
      <c r="F82" s="7">
        <v>-13</v>
      </c>
      <c r="G82" s="7"/>
      <c r="H82" s="7"/>
      <c r="I82" s="7"/>
      <c r="J82" s="7"/>
      <c r="K82" s="7">
        <v>-3</v>
      </c>
      <c r="L82" s="7">
        <v>-12</v>
      </c>
      <c r="M82" s="7">
        <v>-6</v>
      </c>
      <c r="N82" s="7">
        <v>-49</v>
      </c>
      <c r="O82" s="7">
        <v>87</v>
      </c>
      <c r="P82" s="7">
        <v>-13</v>
      </c>
      <c r="Q82" s="7">
        <v>0</v>
      </c>
      <c r="R82" s="7">
        <v>0</v>
      </c>
      <c r="S82" s="7">
        <v>-348</v>
      </c>
      <c r="T82" s="7"/>
      <c r="U82" s="7"/>
      <c r="V82" s="7">
        <v>-3</v>
      </c>
      <c r="W82" s="7">
        <v>-12</v>
      </c>
      <c r="X82" s="7">
        <v>-6</v>
      </c>
      <c r="Y82" s="7">
        <v>-49</v>
      </c>
      <c r="Z82" s="7">
        <v>87</v>
      </c>
      <c r="AA82" s="7">
        <v>-13</v>
      </c>
      <c r="AB82" s="7"/>
      <c r="AC82" s="7">
        <v>0</v>
      </c>
      <c r="AD82" s="7">
        <v>-348</v>
      </c>
      <c r="AE82" s="7"/>
    </row>
    <row r="83" spans="2:31" outlineLevel="1" x14ac:dyDescent="0.25">
      <c r="B83" s="3" t="s">
        <v>122</v>
      </c>
      <c r="C83" s="7"/>
      <c r="D83" s="7"/>
      <c r="E83" s="7">
        <v>63</v>
      </c>
      <c r="F83" s="7">
        <v>-101</v>
      </c>
      <c r="G83" s="23">
        <v>-70</v>
      </c>
      <c r="H83" s="23">
        <v>4</v>
      </c>
      <c r="I83" s="23"/>
      <c r="J83" s="23"/>
      <c r="K83" s="7">
        <v>598</v>
      </c>
      <c r="L83" s="7">
        <v>63</v>
      </c>
      <c r="M83" s="7">
        <v>64</v>
      </c>
      <c r="N83" s="7">
        <v>113</v>
      </c>
      <c r="O83" s="7">
        <v>-125</v>
      </c>
      <c r="P83" s="7">
        <v>-101</v>
      </c>
      <c r="Q83" s="7">
        <v>-55</v>
      </c>
      <c r="R83" s="7">
        <v>-72</v>
      </c>
      <c r="S83" s="7">
        <v>-66</v>
      </c>
      <c r="T83" s="7"/>
      <c r="U83" s="7"/>
      <c r="V83" s="7">
        <v>598</v>
      </c>
      <c r="W83" s="7">
        <v>63</v>
      </c>
      <c r="X83" s="7">
        <v>64</v>
      </c>
      <c r="Y83" s="7">
        <v>113</v>
      </c>
      <c r="Z83" s="7">
        <v>-125</v>
      </c>
      <c r="AA83" s="7">
        <v>-101</v>
      </c>
      <c r="AB83" s="7">
        <v>-55</v>
      </c>
      <c r="AC83" s="7">
        <v>-72</v>
      </c>
      <c r="AD83" s="7">
        <v>-66</v>
      </c>
      <c r="AE83" s="7"/>
    </row>
    <row r="84" spans="2:31" outlineLevel="1" x14ac:dyDescent="0.25">
      <c r="B84" s="36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7"/>
    </row>
    <row r="85" spans="2:31" outlineLevel="1" x14ac:dyDescent="0.25">
      <c r="B85" s="41" t="s">
        <v>129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</row>
    <row r="86" spans="2:31" outlineLevel="1" x14ac:dyDescent="0.25">
      <c r="B86" s="3" t="s">
        <v>123</v>
      </c>
      <c r="C86" s="7"/>
      <c r="D86" s="7"/>
      <c r="E86" s="7">
        <v>-72</v>
      </c>
      <c r="F86" s="7">
        <v>0</v>
      </c>
      <c r="G86" s="7"/>
      <c r="H86" s="7"/>
      <c r="I86" s="7"/>
      <c r="J86" s="7"/>
      <c r="K86" s="7">
        <v>-20</v>
      </c>
      <c r="L86" s="7">
        <v>-72</v>
      </c>
      <c r="M86" s="7">
        <v>-67</v>
      </c>
      <c r="N86" s="7">
        <v>-16</v>
      </c>
      <c r="O86" s="7">
        <v>-5</v>
      </c>
      <c r="P86" s="7">
        <v>0</v>
      </c>
      <c r="Q86" s="7">
        <v>0</v>
      </c>
      <c r="R86" s="7">
        <v>0</v>
      </c>
      <c r="S86" s="7">
        <v>0</v>
      </c>
      <c r="T86" s="7"/>
      <c r="U86" s="7"/>
      <c r="V86" s="7">
        <v>-20</v>
      </c>
      <c r="W86" s="7">
        <v>-5</v>
      </c>
      <c r="X86" s="7">
        <v>-51</v>
      </c>
      <c r="Y86" s="7">
        <v>-11</v>
      </c>
      <c r="Z86" s="7">
        <v>-5</v>
      </c>
      <c r="AA86" s="7">
        <v>0</v>
      </c>
      <c r="AB86" s="7"/>
      <c r="AC86" s="7"/>
      <c r="AD86" s="7">
        <v>0</v>
      </c>
      <c r="AE86" s="7"/>
    </row>
    <row r="87" spans="2:31" outlineLevel="1" x14ac:dyDescent="0.25">
      <c r="B87" s="3" t="s">
        <v>107</v>
      </c>
      <c r="C87" s="7"/>
      <c r="D87" s="7"/>
      <c r="E87" s="7">
        <v>0</v>
      </c>
      <c r="F87" s="7">
        <v>0</v>
      </c>
      <c r="G87" s="7"/>
      <c r="H87" s="7"/>
      <c r="I87" s="7"/>
      <c r="J87" s="7"/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/>
      <c r="U87" s="7"/>
      <c r="V87" s="7">
        <v>0</v>
      </c>
      <c r="W87" s="7">
        <v>0</v>
      </c>
      <c r="X87" s="7"/>
      <c r="Y87" s="7"/>
      <c r="Z87" s="7">
        <v>0</v>
      </c>
      <c r="AA87" s="7">
        <v>0</v>
      </c>
      <c r="AB87" s="7"/>
      <c r="AC87" s="7"/>
      <c r="AD87" s="7">
        <v>0</v>
      </c>
      <c r="AE87" s="7"/>
    </row>
    <row r="88" spans="2:31" outlineLevel="1" x14ac:dyDescent="0.25">
      <c r="B88" s="3" t="s">
        <v>124</v>
      </c>
      <c r="C88" s="7"/>
      <c r="D88" s="7"/>
      <c r="E88" s="7">
        <v>0</v>
      </c>
      <c r="F88" s="7">
        <v>0</v>
      </c>
      <c r="G88" s="7"/>
      <c r="H88" s="7"/>
      <c r="I88" s="7"/>
      <c r="J88" s="7"/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/>
      <c r="U88" s="7"/>
      <c r="V88" s="7">
        <v>0</v>
      </c>
      <c r="W88" s="7">
        <v>0</v>
      </c>
      <c r="X88" s="7"/>
      <c r="Y88" s="7"/>
      <c r="Z88" s="7">
        <v>0</v>
      </c>
      <c r="AA88" s="7">
        <v>0</v>
      </c>
      <c r="AB88" s="7"/>
      <c r="AC88" s="7"/>
      <c r="AD88" s="7">
        <v>0</v>
      </c>
      <c r="AE88" s="7"/>
    </row>
    <row r="89" spans="2:31" outlineLevel="1" x14ac:dyDescent="0.25">
      <c r="B89" s="3" t="s">
        <v>126</v>
      </c>
      <c r="C89" s="7"/>
      <c r="D89" s="7"/>
      <c r="E89" s="7">
        <v>6</v>
      </c>
      <c r="F89" s="7">
        <v>0</v>
      </c>
      <c r="G89" s="7"/>
      <c r="H89" s="7"/>
      <c r="I89" s="7"/>
      <c r="J89" s="7"/>
      <c r="K89" s="7">
        <v>6</v>
      </c>
      <c r="L89" s="7">
        <v>6</v>
      </c>
      <c r="M89" s="7">
        <v>6</v>
      </c>
      <c r="N89" s="7">
        <v>5</v>
      </c>
      <c r="O89" s="7">
        <v>2</v>
      </c>
      <c r="P89" s="7">
        <v>0</v>
      </c>
      <c r="Q89" s="7">
        <v>0</v>
      </c>
      <c r="R89" s="7">
        <v>0</v>
      </c>
      <c r="S89" s="7">
        <v>0</v>
      </c>
      <c r="T89" s="7"/>
      <c r="U89" s="7"/>
      <c r="V89" s="7">
        <v>6</v>
      </c>
      <c r="W89" s="7">
        <v>6</v>
      </c>
      <c r="X89" s="7">
        <v>6</v>
      </c>
      <c r="Y89" s="7">
        <v>5</v>
      </c>
      <c r="Z89" s="7">
        <v>2</v>
      </c>
      <c r="AA89" s="7">
        <v>0</v>
      </c>
      <c r="AB89" s="7">
        <v>0</v>
      </c>
      <c r="AC89" s="7">
        <v>0</v>
      </c>
      <c r="AD89" s="7">
        <v>0</v>
      </c>
      <c r="AE89" s="7"/>
    </row>
    <row r="90" spans="2:31" outlineLevel="1" x14ac:dyDescent="0.25">
      <c r="B90" s="3" t="s">
        <v>125</v>
      </c>
      <c r="C90" s="7"/>
      <c r="D90" s="7"/>
      <c r="E90" s="7">
        <v>6</v>
      </c>
      <c r="F90" s="7">
        <v>0</v>
      </c>
      <c r="G90" s="7"/>
      <c r="H90" s="7"/>
      <c r="I90" s="7"/>
      <c r="J90" s="7"/>
      <c r="K90" s="7">
        <v>6</v>
      </c>
      <c r="L90" s="7">
        <v>6</v>
      </c>
      <c r="M90" s="7">
        <v>6</v>
      </c>
      <c r="N90" s="7">
        <v>5</v>
      </c>
      <c r="O90" s="7">
        <v>2</v>
      </c>
      <c r="P90" s="7">
        <v>0</v>
      </c>
      <c r="Q90" s="7">
        <v>0</v>
      </c>
      <c r="R90" s="7">
        <v>0</v>
      </c>
      <c r="S90" s="7">
        <v>0</v>
      </c>
      <c r="T90" s="7"/>
      <c r="U90" s="7"/>
      <c r="V90" s="7">
        <v>6</v>
      </c>
      <c r="W90" s="7">
        <v>6</v>
      </c>
      <c r="X90" s="7">
        <v>6</v>
      </c>
      <c r="Y90" s="7">
        <v>5</v>
      </c>
      <c r="Z90" s="7">
        <v>2</v>
      </c>
      <c r="AA90" s="7">
        <v>0</v>
      </c>
      <c r="AB90" s="7">
        <v>0</v>
      </c>
      <c r="AC90" s="7">
        <v>0</v>
      </c>
      <c r="AD90" s="7">
        <v>0</v>
      </c>
      <c r="AE90" s="7"/>
    </row>
    <row r="91" spans="2:31" outlineLevel="1" x14ac:dyDescent="0.25"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7"/>
    </row>
    <row r="92" spans="2:31" x14ac:dyDescent="0.25"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</row>
    <row r="93" spans="2:31" ht="15.6" x14ac:dyDescent="0.3">
      <c r="B93" s="43" t="s">
        <v>130</v>
      </c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</row>
    <row r="94" spans="2:31" outlineLevel="1" x14ac:dyDescent="0.25">
      <c r="B94" s="6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</row>
    <row r="95" spans="2:31" outlineLevel="1" x14ac:dyDescent="0.25">
      <c r="B95" s="12" t="s">
        <v>8</v>
      </c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</row>
    <row r="96" spans="2:31" outlineLevel="1" x14ac:dyDescent="0.25">
      <c r="B96" s="6" t="s">
        <v>9</v>
      </c>
      <c r="C96" s="7"/>
      <c r="D96" s="7"/>
      <c r="E96" s="7">
        <v>-2</v>
      </c>
      <c r="F96" s="7">
        <v>-5</v>
      </c>
      <c r="G96" s="7">
        <v>-2</v>
      </c>
      <c r="H96" s="7">
        <v>-13</v>
      </c>
      <c r="I96" s="7"/>
      <c r="J96" s="7"/>
      <c r="K96" s="7">
        <v>0</v>
      </c>
      <c r="L96" s="7">
        <v>-2</v>
      </c>
      <c r="M96" s="7">
        <v>-1</v>
      </c>
      <c r="N96" s="7">
        <v>1</v>
      </c>
      <c r="O96" s="7">
        <v>0</v>
      </c>
      <c r="P96" s="7">
        <v>-5</v>
      </c>
      <c r="Q96" s="7">
        <v>-4</v>
      </c>
      <c r="R96" s="7">
        <v>-3</v>
      </c>
      <c r="S96" s="7">
        <v>-2</v>
      </c>
      <c r="T96" s="7"/>
      <c r="U96" s="7"/>
      <c r="V96" s="7">
        <v>0</v>
      </c>
      <c r="W96" s="53">
        <v>-1</v>
      </c>
      <c r="X96" s="53">
        <v>-2</v>
      </c>
      <c r="Y96" s="53">
        <v>1</v>
      </c>
      <c r="Z96" s="53"/>
      <c r="AA96" s="23">
        <v>-1</v>
      </c>
      <c r="AB96" s="23">
        <v>-1</v>
      </c>
      <c r="AC96" s="23">
        <v>-1</v>
      </c>
      <c r="AD96" s="7">
        <v>-2</v>
      </c>
      <c r="AE96" s="7"/>
    </row>
    <row r="97" spans="2:31" outlineLevel="1" x14ac:dyDescent="0.25">
      <c r="B97" s="6" t="s">
        <v>10</v>
      </c>
      <c r="C97" s="7"/>
      <c r="D97" s="7"/>
      <c r="E97" s="7">
        <v>-5</v>
      </c>
      <c r="F97" s="7">
        <v>0</v>
      </c>
      <c r="G97" s="7">
        <v>1</v>
      </c>
      <c r="H97" s="7"/>
      <c r="I97" s="7"/>
      <c r="J97" s="7"/>
      <c r="K97" s="7">
        <v>0</v>
      </c>
      <c r="L97" s="7">
        <v>-5</v>
      </c>
      <c r="M97" s="7">
        <v>-3</v>
      </c>
      <c r="N97" s="7">
        <v>-1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/>
      <c r="U97" s="7"/>
      <c r="V97" s="7">
        <v>0</v>
      </c>
      <c r="W97" s="53">
        <v>-2</v>
      </c>
      <c r="X97" s="53">
        <v>-2</v>
      </c>
      <c r="Y97" s="53">
        <v>-1</v>
      </c>
      <c r="Z97" s="53">
        <v>0</v>
      </c>
      <c r="AA97" s="23"/>
      <c r="AB97" s="23">
        <v>0</v>
      </c>
      <c r="AC97" s="23"/>
      <c r="AD97" s="7"/>
      <c r="AE97" s="7"/>
    </row>
    <row r="98" spans="2:31" outlineLevel="1" x14ac:dyDescent="0.25">
      <c r="B98" s="8" t="s">
        <v>11</v>
      </c>
      <c r="C98" s="9"/>
      <c r="D98" s="9"/>
      <c r="E98" s="9">
        <f>SUM(E96:E97)</f>
        <v>-7</v>
      </c>
      <c r="F98" s="9">
        <f>SUM(F96:F97)</f>
        <v>-5</v>
      </c>
      <c r="G98" s="9">
        <f>SUM(G96:G97)</f>
        <v>-1</v>
      </c>
      <c r="H98" s="9">
        <f>SUM(H96:H97)</f>
        <v>-13</v>
      </c>
      <c r="I98" s="9"/>
      <c r="J98" s="9"/>
      <c r="K98" s="9">
        <f>+K96+K97</f>
        <v>0</v>
      </c>
      <c r="L98" s="9">
        <f t="shared" ref="L98" si="209">+M98+W98</f>
        <v>-7</v>
      </c>
      <c r="M98" s="9">
        <f t="shared" ref="M98" si="210">+N98+X98</f>
        <v>-4</v>
      </c>
      <c r="N98" s="9">
        <f t="shared" ref="N98" si="211">+O98+Y98</f>
        <v>0</v>
      </c>
      <c r="O98" s="9">
        <f t="shared" ref="O98" si="212">+Z98</f>
        <v>0</v>
      </c>
      <c r="P98" s="9">
        <f t="shared" ref="P98" si="213">+Q98+AA98</f>
        <v>-5</v>
      </c>
      <c r="Q98" s="9">
        <f t="shared" ref="Q98" si="214">+R98+AB98</f>
        <v>-4</v>
      </c>
      <c r="R98" s="9">
        <f t="shared" ref="R98" si="215">+S98+AC98</f>
        <v>-3</v>
      </c>
      <c r="S98" s="9">
        <f t="shared" ref="S98" si="216">+AD98</f>
        <v>-2</v>
      </c>
      <c r="T98" s="9"/>
      <c r="U98" s="9"/>
      <c r="V98" s="9">
        <f t="shared" ref="V98:AC98" si="217">SUM(V96:V97)</f>
        <v>0</v>
      </c>
      <c r="W98" s="54">
        <f t="shared" si="217"/>
        <v>-3</v>
      </c>
      <c r="X98" s="54">
        <f t="shared" si="217"/>
        <v>-4</v>
      </c>
      <c r="Y98" s="54">
        <f t="shared" si="217"/>
        <v>0</v>
      </c>
      <c r="Z98" s="54">
        <f t="shared" si="217"/>
        <v>0</v>
      </c>
      <c r="AA98" s="40">
        <f t="shared" si="217"/>
        <v>-1</v>
      </c>
      <c r="AB98" s="40">
        <f t="shared" si="217"/>
        <v>-1</v>
      </c>
      <c r="AC98" s="40">
        <f t="shared" si="217"/>
        <v>-1</v>
      </c>
      <c r="AD98" s="9">
        <f>SUM(AD96:AD97)</f>
        <v>-2</v>
      </c>
      <c r="AE98" s="7"/>
    </row>
    <row r="99" spans="2:31" outlineLevel="1" x14ac:dyDescent="0.25">
      <c r="B99" s="6" t="s">
        <v>12</v>
      </c>
      <c r="C99" s="7"/>
      <c r="D99" s="7"/>
      <c r="E99" s="7">
        <v>1</v>
      </c>
      <c r="F99" s="7">
        <v>4</v>
      </c>
      <c r="G99" s="7"/>
      <c r="H99" s="7"/>
      <c r="I99" s="7"/>
      <c r="J99" s="7"/>
      <c r="K99" s="7">
        <v>1</v>
      </c>
      <c r="L99" s="7">
        <v>1</v>
      </c>
      <c r="M99" s="7">
        <v>1</v>
      </c>
      <c r="N99" s="7">
        <v>-1</v>
      </c>
      <c r="O99" s="7">
        <v>-1</v>
      </c>
      <c r="P99" s="7">
        <v>4</v>
      </c>
      <c r="Q99" s="7">
        <v>2</v>
      </c>
      <c r="R99" s="7">
        <v>1</v>
      </c>
      <c r="S99" s="7">
        <v>0</v>
      </c>
      <c r="T99" s="7"/>
      <c r="U99" s="7"/>
      <c r="V99" s="7">
        <v>1</v>
      </c>
      <c r="W99" s="53">
        <v>0</v>
      </c>
      <c r="X99" s="53">
        <v>2</v>
      </c>
      <c r="Y99" s="53"/>
      <c r="Z99" s="53">
        <v>-1</v>
      </c>
      <c r="AA99" s="23">
        <v>2</v>
      </c>
      <c r="AB99" s="23">
        <v>1</v>
      </c>
      <c r="AC99" s="23">
        <v>1</v>
      </c>
      <c r="AD99" s="7"/>
      <c r="AE99" s="7"/>
    </row>
    <row r="100" spans="2:31" outlineLevel="1" x14ac:dyDescent="0.25">
      <c r="B100" s="6" t="s">
        <v>13</v>
      </c>
      <c r="C100" s="7"/>
      <c r="D100" s="7"/>
      <c r="E100" s="7">
        <v>1</v>
      </c>
      <c r="F100" s="7">
        <v>0</v>
      </c>
      <c r="G100" s="7"/>
      <c r="H100" s="7"/>
      <c r="I100" s="7"/>
      <c r="J100" s="7"/>
      <c r="K100" s="7">
        <v>1</v>
      </c>
      <c r="L100" s="7">
        <v>1</v>
      </c>
      <c r="M100" s="7">
        <v>1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/>
      <c r="U100" s="7"/>
      <c r="V100" s="7">
        <v>1</v>
      </c>
      <c r="W100" s="53">
        <v>0</v>
      </c>
      <c r="X100" s="53">
        <v>1</v>
      </c>
      <c r="Y100" s="53"/>
      <c r="Z100" s="53"/>
      <c r="AA100" s="23">
        <v>0</v>
      </c>
      <c r="AB100" s="23"/>
      <c r="AC100" s="23"/>
      <c r="AD100" s="7"/>
      <c r="AE100" s="7"/>
    </row>
    <row r="101" spans="2:31" outlineLevel="1" x14ac:dyDescent="0.25">
      <c r="B101" s="6" t="s">
        <v>14</v>
      </c>
      <c r="C101" s="7"/>
      <c r="D101" s="7"/>
      <c r="E101" s="7">
        <v>4</v>
      </c>
      <c r="F101" s="7">
        <v>1</v>
      </c>
      <c r="G101" s="7">
        <v>1</v>
      </c>
      <c r="H101" s="7">
        <v>13</v>
      </c>
      <c r="I101" s="7"/>
      <c r="J101" s="7"/>
      <c r="K101" s="7">
        <v>0</v>
      </c>
      <c r="L101" s="7">
        <v>4</v>
      </c>
      <c r="M101" s="7">
        <v>3</v>
      </c>
      <c r="N101" s="7">
        <v>2</v>
      </c>
      <c r="O101" s="7">
        <v>1</v>
      </c>
      <c r="P101" s="7">
        <v>1</v>
      </c>
      <c r="Q101" s="7">
        <v>2</v>
      </c>
      <c r="R101" s="7">
        <v>2</v>
      </c>
      <c r="S101" s="7">
        <v>2</v>
      </c>
      <c r="T101" s="7"/>
      <c r="U101" s="7"/>
      <c r="V101" s="7"/>
      <c r="W101" s="53">
        <v>1</v>
      </c>
      <c r="X101" s="53">
        <v>1</v>
      </c>
      <c r="Y101" s="53">
        <v>1</v>
      </c>
      <c r="Z101" s="53">
        <v>1</v>
      </c>
      <c r="AA101" s="23">
        <v>-1</v>
      </c>
      <c r="AB101" s="23"/>
      <c r="AC101" s="23"/>
      <c r="AD101" s="7">
        <v>2</v>
      </c>
      <c r="AE101" s="7"/>
    </row>
    <row r="102" spans="2:31" outlineLevel="1" x14ac:dyDescent="0.25">
      <c r="B102" s="8" t="s">
        <v>117</v>
      </c>
      <c r="C102" s="9"/>
      <c r="D102" s="9"/>
      <c r="E102" s="9">
        <f>SUM(E99:E101)</f>
        <v>6</v>
      </c>
      <c r="F102" s="9">
        <f t="shared" ref="F102" si="218">SUM(F99:F101)</f>
        <v>5</v>
      </c>
      <c r="G102" s="9">
        <f t="shared" ref="G102" si="219">SUM(G99:G101)</f>
        <v>1</v>
      </c>
      <c r="H102" s="9">
        <f t="shared" ref="H102" si="220">SUM(H99:H101)</f>
        <v>13</v>
      </c>
      <c r="I102" s="9"/>
      <c r="J102" s="9"/>
      <c r="K102" s="9">
        <f>SUM(K99:K101)</f>
        <v>2</v>
      </c>
      <c r="L102" s="9">
        <f t="shared" ref="L102" si="221">SUM(L99:L101)</f>
        <v>6</v>
      </c>
      <c r="M102" s="9">
        <f t="shared" ref="M102" si="222">SUM(M99:M101)</f>
        <v>5</v>
      </c>
      <c r="N102" s="9">
        <f t="shared" ref="N102" si="223">SUM(N99:N101)</f>
        <v>1</v>
      </c>
      <c r="O102" s="9">
        <f t="shared" ref="O102" si="224">SUM(O99:O101)</f>
        <v>0</v>
      </c>
      <c r="P102" s="9">
        <f t="shared" ref="P102" si="225">SUM(P99:P101)</f>
        <v>5</v>
      </c>
      <c r="Q102" s="9">
        <f t="shared" ref="Q102" si="226">SUM(Q99:Q101)</f>
        <v>4</v>
      </c>
      <c r="R102" s="9">
        <f t="shared" ref="R102" si="227">SUM(R99:R101)</f>
        <v>3</v>
      </c>
      <c r="S102" s="9">
        <f t="shared" ref="S102" si="228">SUM(S99:S101)</f>
        <v>2</v>
      </c>
      <c r="T102" s="9"/>
      <c r="U102" s="9"/>
      <c r="V102" s="9">
        <f t="shared" ref="V102" si="229">SUM(V99:V101)</f>
        <v>2</v>
      </c>
      <c r="W102" s="54">
        <f t="shared" ref="W102" si="230">SUM(W99:W101)</f>
        <v>1</v>
      </c>
      <c r="X102" s="54">
        <f t="shared" ref="X102" si="231">SUM(X99:X101)</f>
        <v>4</v>
      </c>
      <c r="Y102" s="54">
        <f t="shared" ref="Y102" si="232">SUM(Y99:Y101)</f>
        <v>1</v>
      </c>
      <c r="Z102" s="54">
        <f t="shared" ref="Z102" si="233">SUM(Z99:Z101)</f>
        <v>0</v>
      </c>
      <c r="AA102" s="40">
        <f t="shared" ref="AA102" si="234">SUM(AA99:AA101)</f>
        <v>1</v>
      </c>
      <c r="AB102" s="40">
        <f t="shared" ref="AB102" si="235">SUM(AB99:AB101)</f>
        <v>1</v>
      </c>
      <c r="AC102" s="40">
        <f t="shared" ref="AC102" si="236">SUM(AC99:AC101)</f>
        <v>1</v>
      </c>
      <c r="AD102" s="9">
        <f t="shared" ref="AD102" si="237">SUM(AD99:AD101)</f>
        <v>2</v>
      </c>
      <c r="AE102" s="7"/>
    </row>
    <row r="103" spans="2:31" outlineLevel="1" x14ac:dyDescent="0.25">
      <c r="B103" s="8" t="s">
        <v>118</v>
      </c>
      <c r="C103" s="9"/>
      <c r="D103" s="9"/>
      <c r="E103" s="9">
        <f>+E98+E102</f>
        <v>-1</v>
      </c>
      <c r="F103" s="9">
        <f t="shared" ref="F103" si="238">+F98+F102</f>
        <v>0</v>
      </c>
      <c r="G103" s="9">
        <f t="shared" ref="G103" si="239">+G98+G102</f>
        <v>0</v>
      </c>
      <c r="H103" s="9">
        <f t="shared" ref="H103" si="240">+H98+H102</f>
        <v>0</v>
      </c>
      <c r="I103" s="9"/>
      <c r="J103" s="9"/>
      <c r="K103" s="9">
        <f t="shared" ref="K103" si="241">+K98+K102</f>
        <v>2</v>
      </c>
      <c r="L103" s="9">
        <f t="shared" ref="L103" si="242">+L98+L102</f>
        <v>-1</v>
      </c>
      <c r="M103" s="9">
        <f t="shared" ref="M103" si="243">+M98+M102</f>
        <v>1</v>
      </c>
      <c r="N103" s="9">
        <f t="shared" ref="N103" si="244">+N98+N102</f>
        <v>1</v>
      </c>
      <c r="O103" s="9">
        <f t="shared" ref="O103" si="245">+O98+O102</f>
        <v>0</v>
      </c>
      <c r="P103" s="9">
        <f t="shared" ref="P103" si="246">+P98+P102</f>
        <v>0</v>
      </c>
      <c r="Q103" s="9">
        <f t="shared" ref="Q103" si="247">+Q98+Q102</f>
        <v>0</v>
      </c>
      <c r="R103" s="9">
        <f t="shared" ref="R103" si="248">+R98+R102</f>
        <v>0</v>
      </c>
      <c r="S103" s="9">
        <f t="shared" ref="S103" si="249">+S98+S102</f>
        <v>0</v>
      </c>
      <c r="T103" s="9"/>
      <c r="U103" s="9"/>
      <c r="V103" s="9">
        <f t="shared" ref="V103" si="250">+V98+V102</f>
        <v>2</v>
      </c>
      <c r="W103" s="54">
        <f t="shared" ref="W103" si="251">+W98+W102</f>
        <v>-2</v>
      </c>
      <c r="X103" s="54">
        <f t="shared" ref="X103" si="252">+X98+X102</f>
        <v>0</v>
      </c>
      <c r="Y103" s="54">
        <f t="shared" ref="Y103" si="253">+Y98+Y102</f>
        <v>1</v>
      </c>
      <c r="Z103" s="54">
        <f t="shared" ref="Z103" si="254">+Z98+Z102</f>
        <v>0</v>
      </c>
      <c r="AA103" s="40">
        <f t="shared" ref="AA103" si="255">+AA98+AA102</f>
        <v>0</v>
      </c>
      <c r="AB103" s="40">
        <f t="shared" ref="AB103" si="256">+AB98+AB102</f>
        <v>0</v>
      </c>
      <c r="AC103" s="40">
        <f t="shared" ref="AC103" si="257">+AC98+AC102</f>
        <v>0</v>
      </c>
      <c r="AD103" s="9">
        <f t="shared" ref="AD103" si="258">+AD98+AD102</f>
        <v>0</v>
      </c>
      <c r="AE103" s="7"/>
    </row>
    <row r="104" spans="2:31" outlineLevel="1" x14ac:dyDescent="0.25">
      <c r="B104" s="6" t="s">
        <v>15</v>
      </c>
      <c r="C104" s="7"/>
      <c r="D104" s="7"/>
      <c r="E104" s="7">
        <v>1</v>
      </c>
      <c r="F104" s="7">
        <v>0</v>
      </c>
      <c r="G104" s="7"/>
      <c r="H104" s="7"/>
      <c r="I104" s="7"/>
      <c r="J104" s="7"/>
      <c r="K104" s="7">
        <v>0</v>
      </c>
      <c r="L104" s="7">
        <v>1</v>
      </c>
      <c r="M104" s="7">
        <v>1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/>
      <c r="U104" s="7"/>
      <c r="V104" s="7"/>
      <c r="W104" s="53"/>
      <c r="X104" s="53">
        <v>1</v>
      </c>
      <c r="Y104" s="53"/>
      <c r="Z104" s="53"/>
      <c r="AA104" s="23"/>
      <c r="AB104" s="23"/>
      <c r="AC104" s="23"/>
      <c r="AD104" s="7"/>
      <c r="AE104" s="7"/>
    </row>
    <row r="105" spans="2:31" outlineLevel="1" x14ac:dyDescent="0.25">
      <c r="B105" s="8" t="s">
        <v>119</v>
      </c>
      <c r="C105" s="9"/>
      <c r="D105" s="9"/>
      <c r="E105" s="9">
        <f>+E103+E104</f>
        <v>0</v>
      </c>
      <c r="F105" s="9">
        <f t="shared" ref="F105" si="259">+F103+F104</f>
        <v>0</v>
      </c>
      <c r="G105" s="9">
        <f t="shared" ref="G105" si="260">+G103+G104</f>
        <v>0</v>
      </c>
      <c r="H105" s="9">
        <f t="shared" ref="H105" si="261">+H103+H104</f>
        <v>0</v>
      </c>
      <c r="I105" s="9"/>
      <c r="J105" s="9"/>
      <c r="K105" s="9">
        <f>+K103+K104</f>
        <v>2</v>
      </c>
      <c r="L105" s="9">
        <f t="shared" ref="L105" si="262">+L103+L104</f>
        <v>0</v>
      </c>
      <c r="M105" s="9">
        <f t="shared" ref="M105" si="263">+M103+M104</f>
        <v>2</v>
      </c>
      <c r="N105" s="9">
        <f t="shared" ref="N105" si="264">+N103+N104</f>
        <v>1</v>
      </c>
      <c r="O105" s="9">
        <f t="shared" ref="O105" si="265">+O103+O104</f>
        <v>0</v>
      </c>
      <c r="P105" s="9">
        <f t="shared" ref="P105" si="266">+P103+P104</f>
        <v>0</v>
      </c>
      <c r="Q105" s="9">
        <f t="shared" ref="Q105" si="267">+Q103+Q104</f>
        <v>0</v>
      </c>
      <c r="R105" s="9">
        <f t="shared" ref="R105" si="268">+R103+R104</f>
        <v>0</v>
      </c>
      <c r="S105" s="9">
        <f t="shared" ref="S105" si="269">+S103+S104</f>
        <v>0</v>
      </c>
      <c r="T105" s="9"/>
      <c r="U105" s="9"/>
      <c r="V105" s="9">
        <f t="shared" ref="V105" si="270">+V103+V104</f>
        <v>2</v>
      </c>
      <c r="W105" s="55">
        <f t="shared" ref="W105" si="271">+W103+W104</f>
        <v>-2</v>
      </c>
      <c r="X105" s="54">
        <f t="shared" ref="X105" si="272">+X103+X104</f>
        <v>1</v>
      </c>
      <c r="Y105" s="54">
        <f t="shared" ref="Y105" si="273">+Y103+Y104</f>
        <v>1</v>
      </c>
      <c r="Z105" s="54">
        <f t="shared" ref="Z105" si="274">+Z103+Z104</f>
        <v>0</v>
      </c>
      <c r="AA105" s="40">
        <f t="shared" ref="AA105" si="275">+AA103+AA104</f>
        <v>0</v>
      </c>
      <c r="AB105" s="9">
        <f t="shared" ref="AB105" si="276">+AB103+AB104</f>
        <v>0</v>
      </c>
      <c r="AC105" s="9">
        <f t="shared" ref="AC105" si="277">+AC103+AC104</f>
        <v>0</v>
      </c>
      <c r="AD105" s="9">
        <f t="shared" ref="AD105" si="278">+AD103+AD104</f>
        <v>0</v>
      </c>
      <c r="AE105" s="7"/>
    </row>
    <row r="106" spans="2:31" outlineLevel="1" x14ac:dyDescent="0.25">
      <c r="B106" s="6" t="s">
        <v>19</v>
      </c>
      <c r="C106" s="7"/>
      <c r="D106" s="7"/>
      <c r="E106" s="7">
        <v>-1</v>
      </c>
      <c r="F106" s="7">
        <v>-1</v>
      </c>
      <c r="G106" s="23">
        <v>-37</v>
      </c>
      <c r="H106" s="23">
        <v>-6</v>
      </c>
      <c r="I106" s="7"/>
      <c r="J106" s="7"/>
      <c r="K106" s="7">
        <v>1</v>
      </c>
      <c r="L106" s="7">
        <v>-1</v>
      </c>
      <c r="M106" s="7">
        <v>-3</v>
      </c>
      <c r="N106" s="7">
        <v>-1</v>
      </c>
      <c r="O106" s="7">
        <v>0</v>
      </c>
      <c r="P106" s="7">
        <v>-1</v>
      </c>
      <c r="Q106" s="7">
        <v>0</v>
      </c>
      <c r="R106" s="7">
        <v>0</v>
      </c>
      <c r="S106" s="7">
        <v>0</v>
      </c>
      <c r="T106" s="7"/>
      <c r="U106" s="7"/>
      <c r="V106" s="7">
        <v>1</v>
      </c>
      <c r="W106" s="53">
        <v>2</v>
      </c>
      <c r="X106" s="53">
        <v>-2</v>
      </c>
      <c r="Y106" s="53">
        <v>-1</v>
      </c>
      <c r="Z106" s="53"/>
      <c r="AA106" s="23">
        <v>-1</v>
      </c>
      <c r="AB106" s="23"/>
      <c r="AC106" s="23"/>
      <c r="AD106" s="7"/>
      <c r="AE106" s="7"/>
    </row>
    <row r="107" spans="2:31" outlineLevel="1" x14ac:dyDescent="0.25">
      <c r="B107" s="8" t="s">
        <v>120</v>
      </c>
      <c r="C107" s="9"/>
      <c r="D107" s="9"/>
      <c r="E107" s="9">
        <f>+E105+E106</f>
        <v>-1</v>
      </c>
      <c r="F107" s="9">
        <f>+F105+F106</f>
        <v>-1</v>
      </c>
      <c r="G107" s="9">
        <f>+G105+G106</f>
        <v>-37</v>
      </c>
      <c r="H107" s="9">
        <f>+H105+H106</f>
        <v>-6</v>
      </c>
      <c r="I107" s="9"/>
      <c r="J107" s="9"/>
      <c r="K107" s="9">
        <f>+K105+K106</f>
        <v>3</v>
      </c>
      <c r="L107" s="9">
        <f t="shared" ref="L107" si="279">+M107+W107</f>
        <v>-1</v>
      </c>
      <c r="M107" s="9">
        <f t="shared" ref="M107" si="280">+N107+X107</f>
        <v>-1</v>
      </c>
      <c r="N107" s="9">
        <f t="shared" ref="N107" si="281">+O107+Y107</f>
        <v>0</v>
      </c>
      <c r="O107" s="9">
        <f t="shared" ref="O107" si="282">+Z107</f>
        <v>0</v>
      </c>
      <c r="P107" s="9">
        <f t="shared" ref="P107" si="283">+Q107+AA107</f>
        <v>-1</v>
      </c>
      <c r="Q107" s="9">
        <f t="shared" ref="Q107" si="284">+R107+AB107</f>
        <v>0</v>
      </c>
      <c r="R107" s="9">
        <f t="shared" ref="R107" si="285">+S107+AC107</f>
        <v>0</v>
      </c>
      <c r="S107" s="9">
        <f t="shared" ref="S107" si="286">+AD107</f>
        <v>0</v>
      </c>
      <c r="T107" s="9"/>
      <c r="U107" s="9"/>
      <c r="V107" s="9">
        <f t="shared" ref="V107:AD107" si="287">+V105+V106</f>
        <v>3</v>
      </c>
      <c r="W107" s="54">
        <f t="shared" si="287"/>
        <v>0</v>
      </c>
      <c r="X107" s="54">
        <f t="shared" si="287"/>
        <v>-1</v>
      </c>
      <c r="Y107" s="54">
        <f t="shared" si="287"/>
        <v>0</v>
      </c>
      <c r="Z107" s="54">
        <f t="shared" si="287"/>
        <v>0</v>
      </c>
      <c r="AA107" s="40">
        <f t="shared" si="287"/>
        <v>-1</v>
      </c>
      <c r="AB107" s="40">
        <f t="shared" si="287"/>
        <v>0</v>
      </c>
      <c r="AC107" s="40">
        <f t="shared" si="287"/>
        <v>0</v>
      </c>
      <c r="AD107" s="9">
        <f t="shared" si="287"/>
        <v>0</v>
      </c>
      <c r="AE107" s="7"/>
    </row>
    <row r="108" spans="2:31" outlineLevel="1" x14ac:dyDescent="0.25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23"/>
      <c r="X108" s="23"/>
      <c r="Y108" s="23"/>
      <c r="Z108" s="23"/>
      <c r="AA108" s="23"/>
      <c r="AB108" s="23"/>
      <c r="AC108" s="23"/>
      <c r="AD108" s="7"/>
      <c r="AE108" s="7"/>
    </row>
    <row r="109" spans="2:31" outlineLevel="1" x14ac:dyDescent="0.25">
      <c r="B109" s="41" t="s">
        <v>133</v>
      </c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</row>
    <row r="110" spans="2:31" outlineLevel="1" x14ac:dyDescent="0.25">
      <c r="B110" s="3" t="s">
        <v>37</v>
      </c>
      <c r="C110" s="7"/>
      <c r="D110" s="7"/>
      <c r="E110" s="7">
        <v>-1305</v>
      </c>
      <c r="F110" s="7">
        <v>-849</v>
      </c>
      <c r="G110" s="7">
        <v>-4</v>
      </c>
      <c r="H110" s="7">
        <v>-4</v>
      </c>
      <c r="I110" s="7"/>
      <c r="J110" s="7"/>
      <c r="K110" s="7">
        <v>-1861</v>
      </c>
      <c r="L110" s="7">
        <v>-1305</v>
      </c>
      <c r="M110" s="7">
        <v>-1304</v>
      </c>
      <c r="N110" s="7">
        <v>-1304</v>
      </c>
      <c r="O110" s="7">
        <v>-1290</v>
      </c>
      <c r="P110" s="7">
        <v>-849</v>
      </c>
      <c r="Q110" s="7">
        <v>-897</v>
      </c>
      <c r="R110" s="7">
        <v>-897</v>
      </c>
      <c r="S110" s="7">
        <v>-954</v>
      </c>
      <c r="T110" s="7"/>
      <c r="U110" s="7"/>
      <c r="V110" s="7">
        <v>-1861</v>
      </c>
      <c r="W110" s="23">
        <v>-1305</v>
      </c>
      <c r="X110" s="23">
        <v>-1304</v>
      </c>
      <c r="Y110" s="23">
        <v>-1304</v>
      </c>
      <c r="Z110" s="23">
        <v>-1290</v>
      </c>
      <c r="AA110" s="23">
        <v>-849</v>
      </c>
      <c r="AB110" s="23">
        <v>-897</v>
      </c>
      <c r="AC110" s="23">
        <v>-897</v>
      </c>
      <c r="AD110" s="23">
        <v>-954</v>
      </c>
      <c r="AE110" s="7"/>
    </row>
    <row r="111" spans="2:31" outlineLevel="1" x14ac:dyDescent="0.25">
      <c r="B111" s="3" t="s">
        <v>121</v>
      </c>
      <c r="C111" s="7"/>
      <c r="D111" s="7"/>
      <c r="E111" s="7">
        <v>0</v>
      </c>
      <c r="F111" s="7">
        <v>-1</v>
      </c>
      <c r="G111" s="7"/>
      <c r="H111" s="7">
        <v>1</v>
      </c>
      <c r="I111" s="7"/>
      <c r="J111" s="7"/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-1</v>
      </c>
      <c r="Q111" s="7">
        <v>0</v>
      </c>
      <c r="R111" s="7">
        <v>0</v>
      </c>
      <c r="S111" s="7">
        <v>-1</v>
      </c>
      <c r="T111" s="7"/>
      <c r="U111" s="7"/>
      <c r="V111" s="7">
        <v>0</v>
      </c>
      <c r="W111" s="23">
        <v>0</v>
      </c>
      <c r="X111" s="23"/>
      <c r="Y111" s="23"/>
      <c r="Z111" s="23"/>
      <c r="AA111" s="23">
        <v>-1</v>
      </c>
      <c r="AB111" s="23"/>
      <c r="AC111" s="23"/>
      <c r="AD111" s="23">
        <v>-1</v>
      </c>
      <c r="AE111" s="7"/>
    </row>
    <row r="112" spans="2:31" outlineLevel="1" x14ac:dyDescent="0.25">
      <c r="B112" s="3" t="s">
        <v>122</v>
      </c>
      <c r="C112" s="7"/>
      <c r="D112" s="7"/>
      <c r="E112" s="7">
        <v>-1</v>
      </c>
      <c r="F112" s="7">
        <v>2</v>
      </c>
      <c r="G112" s="10"/>
      <c r="H112" s="7">
        <v>1</v>
      </c>
      <c r="I112" s="7"/>
      <c r="J112" s="7"/>
      <c r="K112" s="7">
        <v>0</v>
      </c>
      <c r="L112" s="7">
        <v>-1</v>
      </c>
      <c r="M112" s="7">
        <v>-2</v>
      </c>
      <c r="N112" s="7">
        <v>-1</v>
      </c>
      <c r="O112" s="7">
        <v>2</v>
      </c>
      <c r="P112" s="7">
        <v>2</v>
      </c>
      <c r="Q112" s="7">
        <v>0</v>
      </c>
      <c r="R112" s="7">
        <v>-1</v>
      </c>
      <c r="S112" s="7">
        <v>-1</v>
      </c>
      <c r="T112" s="7"/>
      <c r="U112" s="7"/>
      <c r="V112" s="7">
        <v>0</v>
      </c>
      <c r="W112" s="23">
        <v>-1</v>
      </c>
      <c r="X112" s="23">
        <v>-2</v>
      </c>
      <c r="Y112" s="23">
        <v>-1</v>
      </c>
      <c r="Z112" s="23">
        <v>2</v>
      </c>
      <c r="AA112" s="23">
        <v>2</v>
      </c>
      <c r="AB112" s="23">
        <v>0</v>
      </c>
      <c r="AC112" s="23">
        <v>-1</v>
      </c>
      <c r="AD112" s="23">
        <v>-1</v>
      </c>
      <c r="AE112" s="7"/>
    </row>
    <row r="113" spans="2:34" outlineLevel="1" x14ac:dyDescent="0.25">
      <c r="B113" s="36"/>
      <c r="C113" s="37"/>
      <c r="D113" s="37"/>
      <c r="E113" s="37"/>
      <c r="F113" s="37"/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56"/>
      <c r="X113" s="56"/>
      <c r="Y113" s="56"/>
      <c r="Z113" s="56"/>
      <c r="AA113" s="56"/>
      <c r="AB113" s="56"/>
      <c r="AC113" s="56"/>
      <c r="AD113" s="56"/>
      <c r="AE113" s="7"/>
    </row>
    <row r="114" spans="2:34" outlineLevel="1" x14ac:dyDescent="0.25">
      <c r="B114" s="41" t="s">
        <v>129</v>
      </c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23"/>
      <c r="X114" s="23"/>
      <c r="Y114" s="23"/>
      <c r="Z114" s="23"/>
      <c r="AA114" s="23"/>
      <c r="AB114" s="23"/>
      <c r="AC114" s="23"/>
      <c r="AD114" s="23"/>
      <c r="AE114" s="7"/>
    </row>
    <row r="115" spans="2:34" outlineLevel="1" x14ac:dyDescent="0.25">
      <c r="B115" s="3" t="s">
        <v>123</v>
      </c>
      <c r="C115" s="7"/>
      <c r="D115" s="7"/>
      <c r="E115" s="7">
        <v>1</v>
      </c>
      <c r="F115" s="7">
        <v>-1</v>
      </c>
      <c r="G115" s="7">
        <v>-1</v>
      </c>
      <c r="H115" s="7"/>
      <c r="I115" s="7"/>
      <c r="J115" s="7"/>
      <c r="K115" s="7">
        <v>0</v>
      </c>
      <c r="L115" s="7">
        <v>1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/>
      <c r="U115" s="7"/>
      <c r="V115" s="7"/>
      <c r="W115" s="23">
        <v>1</v>
      </c>
      <c r="X115" s="23"/>
      <c r="Y115" s="23"/>
      <c r="Z115" s="23"/>
      <c r="AA115" s="23"/>
      <c r="AB115" s="23"/>
      <c r="AC115" s="23"/>
      <c r="AD115" s="23"/>
      <c r="AE115" s="7"/>
    </row>
    <row r="116" spans="2:34" outlineLevel="1" x14ac:dyDescent="0.25">
      <c r="B116" s="3" t="s">
        <v>107</v>
      </c>
      <c r="C116" s="7"/>
      <c r="D116" s="7"/>
      <c r="E116" s="7">
        <v>0</v>
      </c>
      <c r="F116" s="7">
        <v>0</v>
      </c>
      <c r="G116" s="7"/>
      <c r="H116" s="7"/>
      <c r="I116" s="7"/>
      <c r="J116" s="7"/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-1</v>
      </c>
      <c r="S116" s="7">
        <v>0</v>
      </c>
      <c r="T116" s="7"/>
      <c r="U116" s="7"/>
      <c r="V116" s="7"/>
      <c r="W116" s="23"/>
      <c r="X116" s="23"/>
      <c r="Y116" s="23"/>
      <c r="Z116" s="23"/>
      <c r="AA116" s="23">
        <v>0</v>
      </c>
      <c r="AB116" s="23"/>
      <c r="AC116" s="23">
        <v>-1</v>
      </c>
      <c r="AD116" s="23">
        <v>0</v>
      </c>
      <c r="AE116" s="7"/>
    </row>
    <row r="117" spans="2:34" outlineLevel="1" x14ac:dyDescent="0.25">
      <c r="B117" s="3" t="s">
        <v>124</v>
      </c>
      <c r="C117" s="7"/>
      <c r="D117" s="7"/>
      <c r="E117" s="7">
        <v>-1</v>
      </c>
      <c r="F117" s="7">
        <v>-5</v>
      </c>
      <c r="G117" s="7"/>
      <c r="H117" s="7"/>
      <c r="I117" s="7"/>
      <c r="J117" s="7"/>
      <c r="K117" s="7">
        <v>0</v>
      </c>
      <c r="L117" s="7">
        <v>-1</v>
      </c>
      <c r="M117" s="7">
        <v>-1</v>
      </c>
      <c r="N117" s="7">
        <v>0</v>
      </c>
      <c r="O117" s="7">
        <v>0</v>
      </c>
      <c r="P117" s="7">
        <v>-5</v>
      </c>
      <c r="Q117" s="7">
        <v>-4</v>
      </c>
      <c r="R117" s="7">
        <v>-3</v>
      </c>
      <c r="S117" s="7">
        <v>-3</v>
      </c>
      <c r="T117" s="7"/>
      <c r="U117" s="7"/>
      <c r="V117" s="7"/>
      <c r="W117" s="23"/>
      <c r="X117" s="23">
        <v>-1</v>
      </c>
      <c r="Y117" s="23"/>
      <c r="Z117" s="23"/>
      <c r="AA117" s="23">
        <v>-1</v>
      </c>
      <c r="AB117" s="23">
        <v>-1</v>
      </c>
      <c r="AC117" s="23"/>
      <c r="AD117" s="23">
        <v>-3</v>
      </c>
      <c r="AE117" s="7"/>
    </row>
    <row r="118" spans="2:34" outlineLevel="1" x14ac:dyDescent="0.25">
      <c r="B118" s="3" t="s">
        <v>126</v>
      </c>
      <c r="C118" s="7"/>
      <c r="D118" s="7"/>
      <c r="E118" s="7">
        <v>0</v>
      </c>
      <c r="F118" s="7">
        <v>0</v>
      </c>
      <c r="G118" s="7"/>
      <c r="H118" s="7"/>
      <c r="I118" s="7"/>
      <c r="J118" s="7"/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/>
      <c r="U118" s="7"/>
      <c r="V118" s="7"/>
      <c r="W118" s="23"/>
      <c r="X118" s="23"/>
      <c r="Y118" s="23"/>
      <c r="Z118" s="23"/>
      <c r="AA118" s="23"/>
      <c r="AB118" s="23"/>
      <c r="AC118" s="23"/>
      <c r="AD118" s="23"/>
      <c r="AE118" s="7"/>
    </row>
    <row r="119" spans="2:34" outlineLevel="1" x14ac:dyDescent="0.25">
      <c r="B119" s="3" t="s">
        <v>125</v>
      </c>
      <c r="C119" s="7"/>
      <c r="D119" s="7"/>
      <c r="E119" s="7">
        <v>0</v>
      </c>
      <c r="F119" s="7">
        <v>0</v>
      </c>
      <c r="G119" s="7"/>
      <c r="H119" s="7"/>
      <c r="I119" s="7"/>
      <c r="J119" s="7"/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</row>
    <row r="120" spans="2:34" outlineLevel="1" x14ac:dyDescent="0.25"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7"/>
      <c r="AG120" s="20"/>
    </row>
    <row r="121" spans="2:34" x14ac:dyDescent="0.25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</row>
    <row r="122" spans="2:34" ht="15.6" x14ac:dyDescent="0.3">
      <c r="B122" s="43" t="s">
        <v>131</v>
      </c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</row>
    <row r="123" spans="2:34" outlineLevel="1" x14ac:dyDescent="0.25">
      <c r="B123" s="6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</row>
    <row r="124" spans="2:34" outlineLevel="1" x14ac:dyDescent="0.25">
      <c r="B124" s="12" t="s">
        <v>8</v>
      </c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</row>
    <row r="125" spans="2:34" outlineLevel="1" x14ac:dyDescent="0.25">
      <c r="B125" s="6" t="s">
        <v>9</v>
      </c>
      <c r="C125" s="7"/>
      <c r="D125" s="7"/>
      <c r="E125" s="7">
        <f>+E9+E38+E67+E96</f>
        <v>11772</v>
      </c>
      <c r="F125" s="7">
        <f t="shared" ref="F125:H130" si="288">+F9+F38+F67+F96</f>
        <v>10531</v>
      </c>
      <c r="G125" s="7">
        <f t="shared" si="288"/>
        <v>11879</v>
      </c>
      <c r="H125" s="7">
        <f t="shared" si="288"/>
        <v>10399</v>
      </c>
      <c r="I125" s="7"/>
      <c r="J125" s="7"/>
      <c r="K125" s="7">
        <f>+K9+K38+K67+K96</f>
        <v>3195</v>
      </c>
      <c r="L125" s="7">
        <f t="shared" ref="L125:S130" si="289">+L9+L38+L67+L96</f>
        <v>11772</v>
      </c>
      <c r="M125" s="7">
        <f t="shared" si="289"/>
        <v>8615</v>
      </c>
      <c r="N125" s="7">
        <f t="shared" si="289"/>
        <v>5765</v>
      </c>
      <c r="O125" s="7">
        <f t="shared" si="289"/>
        <v>2836</v>
      </c>
      <c r="P125" s="7">
        <f t="shared" si="289"/>
        <v>10531</v>
      </c>
      <c r="Q125" s="7">
        <f t="shared" si="289"/>
        <v>7934</v>
      </c>
      <c r="R125" s="7">
        <f t="shared" si="289"/>
        <v>5395</v>
      </c>
      <c r="S125" s="7">
        <f t="shared" si="289"/>
        <v>2695</v>
      </c>
      <c r="T125" s="7"/>
      <c r="U125" s="7"/>
      <c r="V125" s="7">
        <f t="shared" ref="V125:AD130" si="290">+V9+V38+V67+V96</f>
        <v>3195</v>
      </c>
      <c r="W125" s="7">
        <f t="shared" si="290"/>
        <v>3157</v>
      </c>
      <c r="X125" s="7">
        <f t="shared" si="290"/>
        <v>2850</v>
      </c>
      <c r="Y125" s="7">
        <f t="shared" si="290"/>
        <v>2929</v>
      </c>
      <c r="Z125" s="7">
        <f t="shared" si="290"/>
        <v>2836</v>
      </c>
      <c r="AA125" s="7">
        <f t="shared" si="290"/>
        <v>2597</v>
      </c>
      <c r="AB125" s="7">
        <f t="shared" si="290"/>
        <v>2539</v>
      </c>
      <c r="AC125" s="7">
        <f t="shared" si="290"/>
        <v>2700</v>
      </c>
      <c r="AD125" s="7">
        <f t="shared" si="290"/>
        <v>2695</v>
      </c>
      <c r="AE125" s="7"/>
      <c r="AG125" s="7"/>
      <c r="AH125" s="49"/>
    </row>
    <row r="126" spans="2:34" outlineLevel="1" x14ac:dyDescent="0.25">
      <c r="B126" s="6" t="s">
        <v>10</v>
      </c>
      <c r="C126" s="7"/>
      <c r="D126" s="7"/>
      <c r="E126" s="7">
        <f>+E10+E39+E68+E97</f>
        <v>26</v>
      </c>
      <c r="F126" s="7">
        <f t="shared" si="288"/>
        <v>26</v>
      </c>
      <c r="G126" s="7">
        <f t="shared" si="288"/>
        <v>1</v>
      </c>
      <c r="H126" s="7">
        <f t="shared" si="288"/>
        <v>0</v>
      </c>
      <c r="I126" s="7"/>
      <c r="J126" s="7"/>
      <c r="K126" s="7">
        <f>+K10+K39+K68+K97</f>
        <v>3</v>
      </c>
      <c r="L126" s="7">
        <f t="shared" si="289"/>
        <v>26</v>
      </c>
      <c r="M126" s="7">
        <f t="shared" si="289"/>
        <v>19</v>
      </c>
      <c r="N126" s="7">
        <f t="shared" si="289"/>
        <v>19</v>
      </c>
      <c r="O126" s="7">
        <f t="shared" si="289"/>
        <v>7</v>
      </c>
      <c r="P126" s="7">
        <f t="shared" si="289"/>
        <v>26</v>
      </c>
      <c r="Q126" s="7">
        <f t="shared" si="289"/>
        <v>16</v>
      </c>
      <c r="R126" s="7">
        <f t="shared" si="289"/>
        <v>16</v>
      </c>
      <c r="S126" s="7">
        <f t="shared" si="289"/>
        <v>3</v>
      </c>
      <c r="T126" s="7"/>
      <c r="U126" s="7"/>
      <c r="V126" s="7">
        <f t="shared" si="290"/>
        <v>3</v>
      </c>
      <c r="W126" s="7">
        <f t="shared" si="290"/>
        <v>7</v>
      </c>
      <c r="X126" s="7">
        <f t="shared" si="290"/>
        <v>0</v>
      </c>
      <c r="Y126" s="7">
        <f t="shared" si="290"/>
        <v>12</v>
      </c>
      <c r="Z126" s="7">
        <f t="shared" si="290"/>
        <v>7</v>
      </c>
      <c r="AA126" s="7">
        <f t="shared" si="290"/>
        <v>10</v>
      </c>
      <c r="AB126" s="7">
        <f t="shared" si="290"/>
        <v>0</v>
      </c>
      <c r="AC126" s="7">
        <f t="shared" si="290"/>
        <v>13</v>
      </c>
      <c r="AD126" s="7">
        <f t="shared" si="290"/>
        <v>3</v>
      </c>
      <c r="AE126" s="7"/>
      <c r="AG126" s="49"/>
      <c r="AH126" s="49"/>
    </row>
    <row r="127" spans="2:34" outlineLevel="1" x14ac:dyDescent="0.25">
      <c r="B127" s="8" t="s">
        <v>11</v>
      </c>
      <c r="C127" s="9"/>
      <c r="D127" s="9"/>
      <c r="E127" s="9">
        <f>SUM(E125:E126)</f>
        <v>11798</v>
      </c>
      <c r="F127" s="9">
        <f t="shared" ref="F127:H127" si="291">SUM(F125:F126)</f>
        <v>10557</v>
      </c>
      <c r="G127" s="9">
        <f t="shared" si="291"/>
        <v>11880</v>
      </c>
      <c r="H127" s="9">
        <f t="shared" si="291"/>
        <v>10399</v>
      </c>
      <c r="I127" s="9"/>
      <c r="J127" s="9"/>
      <c r="K127" s="9">
        <f t="shared" ref="K127" si="292">SUM(K125:K126)</f>
        <v>3198</v>
      </c>
      <c r="L127" s="9">
        <f t="shared" ref="L127" si="293">SUM(L125:L126)</f>
        <v>11798</v>
      </c>
      <c r="M127" s="9">
        <f t="shared" ref="M127" si="294">SUM(M125:M126)</f>
        <v>8634</v>
      </c>
      <c r="N127" s="40">
        <f t="shared" ref="N127" si="295">SUM(N125:N126)</f>
        <v>5784</v>
      </c>
      <c r="O127" s="9">
        <f t="shared" ref="O127" si="296">SUM(O125:O126)</f>
        <v>2843</v>
      </c>
      <c r="P127" s="9">
        <f t="shared" ref="P127" si="297">SUM(P125:P126)</f>
        <v>10557</v>
      </c>
      <c r="Q127" s="9">
        <f t="shared" ref="Q127" si="298">SUM(Q125:Q126)</f>
        <v>7950</v>
      </c>
      <c r="R127" s="40">
        <f t="shared" ref="R127" si="299">SUM(R125:R126)</f>
        <v>5411</v>
      </c>
      <c r="S127" s="9">
        <f t="shared" ref="S127" si="300">SUM(S125:S126)</f>
        <v>2698</v>
      </c>
      <c r="T127" s="9"/>
      <c r="U127" s="9"/>
      <c r="V127" s="9">
        <f t="shared" ref="V127" si="301">SUM(V125:V126)</f>
        <v>3198</v>
      </c>
      <c r="W127" s="9">
        <f t="shared" ref="W127" si="302">SUM(W125:W126)</f>
        <v>3164</v>
      </c>
      <c r="X127" s="9">
        <f t="shared" ref="X127" si="303">SUM(X125:X126)</f>
        <v>2850</v>
      </c>
      <c r="Y127" s="9">
        <f t="shared" ref="Y127" si="304">SUM(Y125:Y126)</f>
        <v>2941</v>
      </c>
      <c r="Z127" s="9">
        <f t="shared" ref="Z127" si="305">SUM(Z125:Z126)</f>
        <v>2843</v>
      </c>
      <c r="AA127" s="9">
        <f t="shared" ref="AA127" si="306">SUM(AA125:AA126)</f>
        <v>2607</v>
      </c>
      <c r="AB127" s="9">
        <f t="shared" ref="AB127" si="307">SUM(AB125:AB126)</f>
        <v>2539</v>
      </c>
      <c r="AC127" s="9">
        <f t="shared" ref="AC127" si="308">SUM(AC125:AC126)</f>
        <v>2713</v>
      </c>
      <c r="AD127" s="9">
        <f t="shared" ref="AD127" si="309">SUM(AD125:AD126)</f>
        <v>2698</v>
      </c>
      <c r="AE127" s="7"/>
      <c r="AG127" s="49"/>
      <c r="AH127" s="49"/>
    </row>
    <row r="128" spans="2:34" outlineLevel="1" x14ac:dyDescent="0.25">
      <c r="B128" s="6" t="s">
        <v>12</v>
      </c>
      <c r="C128" s="7"/>
      <c r="D128" s="7"/>
      <c r="E128" s="7">
        <f>+E12+E41+E70+E99</f>
        <v>-9211</v>
      </c>
      <c r="F128" s="7">
        <f t="shared" si="288"/>
        <v>-8224</v>
      </c>
      <c r="G128" s="7">
        <f t="shared" si="288"/>
        <v>0</v>
      </c>
      <c r="H128" s="7">
        <f t="shared" si="288"/>
        <v>0</v>
      </c>
      <c r="I128" s="7"/>
      <c r="J128" s="7"/>
      <c r="K128" s="7">
        <f>+K12+K41+K70+K99</f>
        <v>-2487</v>
      </c>
      <c r="L128" s="7">
        <f t="shared" si="289"/>
        <v>-9211</v>
      </c>
      <c r="M128" s="7">
        <f t="shared" si="289"/>
        <v>-6780</v>
      </c>
      <c r="N128" s="7">
        <f t="shared" si="289"/>
        <v>-4528</v>
      </c>
      <c r="O128" s="7">
        <f t="shared" si="289"/>
        <v>-2225</v>
      </c>
      <c r="P128" s="7">
        <f t="shared" si="289"/>
        <v>-8224</v>
      </c>
      <c r="Q128" s="7">
        <f t="shared" si="289"/>
        <v>-6235</v>
      </c>
      <c r="R128" s="7">
        <f t="shared" si="289"/>
        <v>-4244</v>
      </c>
      <c r="S128" s="7">
        <f t="shared" si="289"/>
        <v>-2120</v>
      </c>
      <c r="T128" s="7"/>
      <c r="U128" s="7"/>
      <c r="V128" s="7">
        <f t="shared" si="290"/>
        <v>-2487</v>
      </c>
      <c r="W128" s="7">
        <f t="shared" si="290"/>
        <v>-2431</v>
      </c>
      <c r="X128" s="7">
        <f t="shared" si="290"/>
        <v>-2252</v>
      </c>
      <c r="Y128" s="7">
        <f t="shared" si="290"/>
        <v>-2303</v>
      </c>
      <c r="Z128" s="7">
        <f>+Z12+Z41+Z70+Z99</f>
        <v>-2225</v>
      </c>
      <c r="AA128" s="7">
        <f t="shared" si="290"/>
        <v>-1989</v>
      </c>
      <c r="AB128" s="7">
        <f t="shared" si="290"/>
        <v>-1991</v>
      </c>
      <c r="AC128" s="7">
        <f t="shared" si="290"/>
        <v>-2124</v>
      </c>
      <c r="AD128" s="7">
        <f t="shared" si="290"/>
        <v>-2120</v>
      </c>
      <c r="AE128" s="7"/>
      <c r="AG128" s="49"/>
      <c r="AH128" s="49"/>
    </row>
    <row r="129" spans="2:34" outlineLevel="1" x14ac:dyDescent="0.25">
      <c r="B129" s="6" t="s">
        <v>13</v>
      </c>
      <c r="C129" s="7"/>
      <c r="D129" s="7"/>
      <c r="E129" s="7">
        <f>+E13+E42+E71+E100</f>
        <v>-1705</v>
      </c>
      <c r="F129" s="7">
        <f t="shared" si="288"/>
        <v>-1546</v>
      </c>
      <c r="G129" s="7">
        <f t="shared" si="288"/>
        <v>0</v>
      </c>
      <c r="H129" s="7">
        <f t="shared" si="288"/>
        <v>0</v>
      </c>
      <c r="I129" s="7"/>
      <c r="J129" s="7"/>
      <c r="K129" s="7">
        <f>+K13+K42+K71+K100</f>
        <v>-504</v>
      </c>
      <c r="L129" s="7">
        <f t="shared" si="289"/>
        <v>-1705</v>
      </c>
      <c r="M129" s="7">
        <f t="shared" si="289"/>
        <v>-1233</v>
      </c>
      <c r="N129" s="7">
        <f t="shared" si="289"/>
        <v>-853</v>
      </c>
      <c r="O129" s="7">
        <f t="shared" si="289"/>
        <v>-427</v>
      </c>
      <c r="P129" s="7">
        <f t="shared" si="289"/>
        <v>-1546</v>
      </c>
      <c r="Q129" s="7">
        <f t="shared" si="289"/>
        <v>-1126</v>
      </c>
      <c r="R129" s="7">
        <f t="shared" si="289"/>
        <v>-785</v>
      </c>
      <c r="S129" s="7">
        <f t="shared" si="289"/>
        <v>-395</v>
      </c>
      <c r="T129" s="7"/>
      <c r="U129" s="7"/>
      <c r="V129" s="7">
        <f t="shared" si="290"/>
        <v>-504</v>
      </c>
      <c r="W129" s="7">
        <f t="shared" si="290"/>
        <v>-472</v>
      </c>
      <c r="X129" s="7">
        <f t="shared" si="290"/>
        <v>-380</v>
      </c>
      <c r="Y129" s="7">
        <f t="shared" si="290"/>
        <v>-426</v>
      </c>
      <c r="Z129" s="7">
        <f t="shared" si="290"/>
        <v>-427</v>
      </c>
      <c r="AA129" s="7">
        <f t="shared" si="290"/>
        <v>-420</v>
      </c>
      <c r="AB129" s="7">
        <f t="shared" si="290"/>
        <v>-341</v>
      </c>
      <c r="AC129" s="7">
        <f t="shared" si="290"/>
        <v>-390</v>
      </c>
      <c r="AD129" s="7">
        <f t="shared" si="290"/>
        <v>-395</v>
      </c>
      <c r="AE129" s="7"/>
      <c r="AG129" s="49"/>
      <c r="AH129" s="49"/>
    </row>
    <row r="130" spans="2:34" outlineLevel="1" x14ac:dyDescent="0.25">
      <c r="B130" s="6" t="s">
        <v>14</v>
      </c>
      <c r="C130" s="7"/>
      <c r="D130" s="7"/>
      <c r="E130" s="7">
        <f>+E14+E43+E72+E101</f>
        <v>-199</v>
      </c>
      <c r="F130" s="7">
        <f t="shared" si="288"/>
        <v>-125</v>
      </c>
      <c r="G130" s="7">
        <f t="shared" si="288"/>
        <v>1</v>
      </c>
      <c r="H130" s="7">
        <f t="shared" si="288"/>
        <v>13</v>
      </c>
      <c r="I130" s="7"/>
      <c r="J130" s="7"/>
      <c r="K130" s="7">
        <f>+K14+K43+K72+K101</f>
        <v>-37</v>
      </c>
      <c r="L130" s="7">
        <f t="shared" si="289"/>
        <v>-199</v>
      </c>
      <c r="M130" s="7">
        <f t="shared" si="289"/>
        <v>-151</v>
      </c>
      <c r="N130" s="7">
        <f t="shared" si="289"/>
        <v>-120</v>
      </c>
      <c r="O130" s="7">
        <f t="shared" si="289"/>
        <v>-63</v>
      </c>
      <c r="P130" s="7">
        <f t="shared" si="289"/>
        <v>-125</v>
      </c>
      <c r="Q130" s="7">
        <f t="shared" si="289"/>
        <v>-84</v>
      </c>
      <c r="R130" s="7">
        <f t="shared" si="289"/>
        <v>-53</v>
      </c>
      <c r="S130" s="7">
        <f t="shared" si="289"/>
        <v>-25</v>
      </c>
      <c r="T130" s="7"/>
      <c r="U130" s="7"/>
      <c r="V130" s="7">
        <f t="shared" si="290"/>
        <v>-37</v>
      </c>
      <c r="W130" s="7">
        <f t="shared" si="290"/>
        <v>-48</v>
      </c>
      <c r="X130" s="7">
        <f t="shared" si="290"/>
        <v>-31</v>
      </c>
      <c r="Y130" s="7">
        <f t="shared" si="290"/>
        <v>-57</v>
      </c>
      <c r="Z130" s="7">
        <f t="shared" si="290"/>
        <v>-63</v>
      </c>
      <c r="AA130" s="7">
        <f t="shared" si="290"/>
        <v>-41</v>
      </c>
      <c r="AB130" s="7">
        <f t="shared" si="290"/>
        <v>-31</v>
      </c>
      <c r="AC130" s="7">
        <f t="shared" si="290"/>
        <v>-28</v>
      </c>
      <c r="AD130" s="7">
        <f t="shared" si="290"/>
        <v>-25</v>
      </c>
      <c r="AE130" s="7"/>
      <c r="AG130" s="49"/>
      <c r="AH130" s="49"/>
    </row>
    <row r="131" spans="2:34" outlineLevel="1" x14ac:dyDescent="0.25">
      <c r="B131" s="8" t="s">
        <v>117</v>
      </c>
      <c r="C131" s="9"/>
      <c r="D131" s="9"/>
      <c r="E131" s="9">
        <f>SUM(E128:E130)</f>
        <v>-11115</v>
      </c>
      <c r="F131" s="9">
        <f t="shared" ref="F131" si="310">SUM(F128:F130)</f>
        <v>-9895</v>
      </c>
      <c r="G131" s="9">
        <f>+G132-G127</f>
        <v>-11117</v>
      </c>
      <c r="H131" s="9">
        <f>+H132-H127</f>
        <v>-9998</v>
      </c>
      <c r="I131" s="9"/>
      <c r="J131" s="9"/>
      <c r="K131" s="9">
        <f t="shared" ref="K131" si="311">SUM(K128:K130)</f>
        <v>-3028</v>
      </c>
      <c r="L131" s="9">
        <f t="shared" ref="L131" si="312">SUM(L128:L130)</f>
        <v>-11115</v>
      </c>
      <c r="M131" s="9">
        <f t="shared" ref="M131" si="313">SUM(M128:M130)</f>
        <v>-8164</v>
      </c>
      <c r="N131" s="40">
        <f t="shared" ref="N131" si="314">SUM(N128:N130)</f>
        <v>-5501</v>
      </c>
      <c r="O131" s="9">
        <f t="shared" ref="O131" si="315">SUM(O128:O130)</f>
        <v>-2715</v>
      </c>
      <c r="P131" s="9">
        <f t="shared" ref="P131" si="316">SUM(P128:P130)</f>
        <v>-9895</v>
      </c>
      <c r="Q131" s="9">
        <f t="shared" ref="Q131" si="317">SUM(Q128:Q130)</f>
        <v>-7445</v>
      </c>
      <c r="R131" s="9">
        <f t="shared" ref="R131" si="318">SUM(R128:R130)</f>
        <v>-5082</v>
      </c>
      <c r="S131" s="9">
        <f t="shared" ref="S131" si="319">SUM(S128:S130)</f>
        <v>-2540</v>
      </c>
      <c r="T131" s="9"/>
      <c r="U131" s="9"/>
      <c r="V131" s="9">
        <f t="shared" ref="V131" si="320">SUM(V128:V130)</f>
        <v>-3028</v>
      </c>
      <c r="W131" s="9">
        <f t="shared" ref="W131" si="321">SUM(W128:W130)</f>
        <v>-2951</v>
      </c>
      <c r="X131" s="9">
        <f t="shared" ref="X131" si="322">SUM(X128:X130)</f>
        <v>-2663</v>
      </c>
      <c r="Y131" s="9">
        <f t="shared" ref="Y131" si="323">SUM(Y128:Y130)</f>
        <v>-2786</v>
      </c>
      <c r="Z131" s="9">
        <f t="shared" ref="Z131" si="324">SUM(Z128:Z130)</f>
        <v>-2715</v>
      </c>
      <c r="AA131" s="9">
        <f t="shared" ref="AA131" si="325">SUM(AA128:AA130)</f>
        <v>-2450</v>
      </c>
      <c r="AB131" s="9">
        <f t="shared" ref="AB131" si="326">SUM(AB128:AB130)</f>
        <v>-2363</v>
      </c>
      <c r="AC131" s="9">
        <f t="shared" ref="AC131" si="327">SUM(AC128:AC130)</f>
        <v>-2542</v>
      </c>
      <c r="AD131" s="9">
        <f t="shared" ref="AD131" si="328">SUM(AD128:AD130)</f>
        <v>-2540</v>
      </c>
      <c r="AE131" s="7"/>
      <c r="AG131" s="49"/>
      <c r="AH131" s="49"/>
    </row>
    <row r="132" spans="2:34" outlineLevel="1" x14ac:dyDescent="0.25">
      <c r="B132" s="8" t="s">
        <v>118</v>
      </c>
      <c r="C132" s="9"/>
      <c r="D132" s="9"/>
      <c r="E132" s="9">
        <f>+E127+E131</f>
        <v>683</v>
      </c>
      <c r="F132" s="9">
        <f t="shared" ref="F132" si="329">+F127+F131</f>
        <v>662</v>
      </c>
      <c r="G132" s="9">
        <f>+G16+G45+G74+G103</f>
        <v>763</v>
      </c>
      <c r="H132" s="9">
        <f>+H16+H45+H74+H103</f>
        <v>401</v>
      </c>
      <c r="I132" s="9"/>
      <c r="J132" s="9"/>
      <c r="K132" s="9">
        <f t="shared" ref="K132" si="330">+K127+K131</f>
        <v>170</v>
      </c>
      <c r="L132" s="9">
        <f t="shared" ref="L132:M132" si="331">+L127+L131</f>
        <v>683</v>
      </c>
      <c r="M132" s="9">
        <f t="shared" si="331"/>
        <v>470</v>
      </c>
      <c r="N132" s="9">
        <f t="shared" ref="N132" si="332">+N127+N131</f>
        <v>283</v>
      </c>
      <c r="O132" s="9">
        <f t="shared" ref="O132" si="333">+O127+O131</f>
        <v>128</v>
      </c>
      <c r="P132" s="9">
        <f t="shared" ref="P132:Q132" si="334">+P127+P131</f>
        <v>662</v>
      </c>
      <c r="Q132" s="9">
        <f t="shared" si="334"/>
        <v>505</v>
      </c>
      <c r="R132" s="9">
        <f t="shared" ref="R132" si="335">+R127+R131</f>
        <v>329</v>
      </c>
      <c r="S132" s="9">
        <f t="shared" ref="S132" si="336">+S127+S131</f>
        <v>158</v>
      </c>
      <c r="T132" s="9"/>
      <c r="U132" s="9"/>
      <c r="V132" s="9">
        <f t="shared" ref="V132" si="337">+V127+V131</f>
        <v>170</v>
      </c>
      <c r="W132" s="9">
        <f t="shared" ref="W132" si="338">+W127+W131</f>
        <v>213</v>
      </c>
      <c r="X132" s="9">
        <f t="shared" ref="X132:Y132" si="339">+X127+X131</f>
        <v>187</v>
      </c>
      <c r="Y132" s="9">
        <f t="shared" si="339"/>
        <v>155</v>
      </c>
      <c r="Z132" s="9">
        <f t="shared" ref="Z132" si="340">+Z127+Z131</f>
        <v>128</v>
      </c>
      <c r="AA132" s="9">
        <f t="shared" ref="AA132" si="341">+AA127+AA131</f>
        <v>157</v>
      </c>
      <c r="AB132" s="9">
        <f t="shared" ref="AB132:AC132" si="342">+AB127+AB131</f>
        <v>176</v>
      </c>
      <c r="AC132" s="9">
        <f t="shared" si="342"/>
        <v>171</v>
      </c>
      <c r="AD132" s="9">
        <f t="shared" ref="AD132" si="343">+AD127+AD131</f>
        <v>158</v>
      </c>
      <c r="AE132" s="7"/>
      <c r="AG132" s="49"/>
      <c r="AH132" s="49"/>
    </row>
    <row r="133" spans="2:34" outlineLevel="1" x14ac:dyDescent="0.25">
      <c r="B133" s="6" t="s">
        <v>15</v>
      </c>
      <c r="C133" s="7"/>
      <c r="D133" s="7"/>
      <c r="E133" s="7">
        <f>+E17+E46+E75+E104</f>
        <v>-107</v>
      </c>
      <c r="F133" s="7">
        <f t="shared" ref="F133:H133" si="344">+F17+F46+F75+F104</f>
        <v>-96</v>
      </c>
      <c r="G133" s="7">
        <f t="shared" si="344"/>
        <v>-128</v>
      </c>
      <c r="H133" s="7">
        <f t="shared" si="344"/>
        <v>-129</v>
      </c>
      <c r="I133" s="7"/>
      <c r="J133" s="7"/>
      <c r="K133" s="7">
        <f>+K17+K46+K75+K104</f>
        <v>-26</v>
      </c>
      <c r="L133" s="7">
        <f t="shared" ref="L133:S133" si="345">+L17+L46+L75+L104</f>
        <v>-107</v>
      </c>
      <c r="M133" s="7">
        <f t="shared" si="345"/>
        <v>-80</v>
      </c>
      <c r="N133" s="7">
        <f t="shared" si="345"/>
        <v>-52</v>
      </c>
      <c r="O133" s="7">
        <f t="shared" si="345"/>
        <v>-25</v>
      </c>
      <c r="P133" s="7">
        <f t="shared" si="345"/>
        <v>-96</v>
      </c>
      <c r="Q133" s="7">
        <f t="shared" si="345"/>
        <v>-71</v>
      </c>
      <c r="R133" s="7">
        <f t="shared" si="345"/>
        <v>-49</v>
      </c>
      <c r="S133" s="7">
        <f t="shared" si="345"/>
        <v>-29</v>
      </c>
      <c r="T133" s="7"/>
      <c r="U133" s="7"/>
      <c r="V133" s="7">
        <f t="shared" ref="V133:AD133" si="346">+V17+V46+V75+V104</f>
        <v>-26</v>
      </c>
      <c r="W133" s="7">
        <f t="shared" si="346"/>
        <v>-27</v>
      </c>
      <c r="X133" s="7">
        <f t="shared" si="346"/>
        <v>-28</v>
      </c>
      <c r="Y133" s="7">
        <f t="shared" si="346"/>
        <v>-27</v>
      </c>
      <c r="Z133" s="7">
        <f t="shared" si="346"/>
        <v>-25</v>
      </c>
      <c r="AA133" s="7">
        <f t="shared" si="346"/>
        <v>-25</v>
      </c>
      <c r="AB133" s="7">
        <f t="shared" si="346"/>
        <v>-22</v>
      </c>
      <c r="AC133" s="7">
        <f t="shared" si="346"/>
        <v>-20</v>
      </c>
      <c r="AD133" s="7">
        <f t="shared" si="346"/>
        <v>-29</v>
      </c>
      <c r="AE133" s="7"/>
      <c r="AG133" s="7"/>
      <c r="AH133" s="49"/>
    </row>
    <row r="134" spans="2:34" outlineLevel="1" x14ac:dyDescent="0.25">
      <c r="B134" s="8" t="s">
        <v>119</v>
      </c>
      <c r="C134" s="9"/>
      <c r="D134" s="9"/>
      <c r="E134" s="9">
        <f>+E132+E133</f>
        <v>576</v>
      </c>
      <c r="F134" s="9">
        <f t="shared" ref="F134:AD134" si="347">+F132+F133</f>
        <v>566</v>
      </c>
      <c r="G134" s="9">
        <f t="shared" si="347"/>
        <v>635</v>
      </c>
      <c r="H134" s="9">
        <f t="shared" si="347"/>
        <v>272</v>
      </c>
      <c r="I134" s="9"/>
      <c r="J134" s="9"/>
      <c r="K134" s="9">
        <f t="shared" si="347"/>
        <v>144</v>
      </c>
      <c r="L134" s="9">
        <f t="shared" si="347"/>
        <v>576</v>
      </c>
      <c r="M134" s="9">
        <f t="shared" si="347"/>
        <v>390</v>
      </c>
      <c r="N134" s="9">
        <f t="shared" si="347"/>
        <v>231</v>
      </c>
      <c r="O134" s="9">
        <f t="shared" si="347"/>
        <v>103</v>
      </c>
      <c r="P134" s="9">
        <f t="shared" si="347"/>
        <v>566</v>
      </c>
      <c r="Q134" s="9">
        <f t="shared" si="347"/>
        <v>434</v>
      </c>
      <c r="R134" s="9">
        <f t="shared" si="347"/>
        <v>280</v>
      </c>
      <c r="S134" s="9">
        <f t="shared" si="347"/>
        <v>129</v>
      </c>
      <c r="T134" s="9"/>
      <c r="U134" s="9"/>
      <c r="V134" s="9">
        <f t="shared" si="347"/>
        <v>144</v>
      </c>
      <c r="W134" s="9">
        <f t="shared" si="347"/>
        <v>186</v>
      </c>
      <c r="X134" s="9">
        <f t="shared" si="347"/>
        <v>159</v>
      </c>
      <c r="Y134" s="9">
        <f t="shared" si="347"/>
        <v>128</v>
      </c>
      <c r="Z134" s="9">
        <f t="shared" si="347"/>
        <v>103</v>
      </c>
      <c r="AA134" s="9">
        <f t="shared" si="347"/>
        <v>132</v>
      </c>
      <c r="AB134" s="9">
        <f t="shared" si="347"/>
        <v>154</v>
      </c>
      <c r="AC134" s="9">
        <f t="shared" si="347"/>
        <v>151</v>
      </c>
      <c r="AD134" s="9">
        <f t="shared" si="347"/>
        <v>129</v>
      </c>
      <c r="AE134" s="7"/>
      <c r="AG134" s="49"/>
      <c r="AH134" s="49"/>
    </row>
    <row r="135" spans="2:34" outlineLevel="1" x14ac:dyDescent="0.25">
      <c r="B135" s="6" t="s">
        <v>19</v>
      </c>
      <c r="C135" s="7"/>
      <c r="D135" s="7"/>
      <c r="E135" s="7">
        <f>+E19+E48+E77+E106</f>
        <v>155</v>
      </c>
      <c r="F135" s="7">
        <f t="shared" ref="F135:H135" si="348">+F19+F48+F77+F106</f>
        <v>74</v>
      </c>
      <c r="G135" s="7">
        <f t="shared" si="348"/>
        <v>37</v>
      </c>
      <c r="H135" s="7">
        <f t="shared" si="348"/>
        <v>-12</v>
      </c>
      <c r="I135" s="7"/>
      <c r="J135" s="7"/>
      <c r="K135" s="7">
        <f>+K19+K48+K77+K106</f>
        <v>28</v>
      </c>
      <c r="L135" s="7">
        <f t="shared" ref="L135:S135" si="349">+L19+L48+L77+L106</f>
        <v>155</v>
      </c>
      <c r="M135" s="7">
        <f t="shared" si="349"/>
        <v>114</v>
      </c>
      <c r="N135" s="7">
        <f t="shared" si="349"/>
        <v>84</v>
      </c>
      <c r="O135" s="7">
        <f t="shared" si="349"/>
        <v>11</v>
      </c>
      <c r="P135" s="7">
        <f t="shared" si="349"/>
        <v>74</v>
      </c>
      <c r="Q135" s="7">
        <f t="shared" si="349"/>
        <v>87</v>
      </c>
      <c r="R135" s="7">
        <f t="shared" si="349"/>
        <v>60</v>
      </c>
      <c r="S135" s="7">
        <f t="shared" si="349"/>
        <v>41</v>
      </c>
      <c r="T135" s="7"/>
      <c r="U135" s="7"/>
      <c r="V135" s="7">
        <f t="shared" ref="V135:AD135" si="350">+V19+V48+V77+V106</f>
        <v>28</v>
      </c>
      <c r="W135" s="7">
        <f t="shared" si="350"/>
        <v>41</v>
      </c>
      <c r="X135" s="7">
        <f t="shared" si="350"/>
        <v>30</v>
      </c>
      <c r="Y135" s="7">
        <f t="shared" si="350"/>
        <v>73</v>
      </c>
      <c r="Z135" s="7">
        <f t="shared" si="350"/>
        <v>11</v>
      </c>
      <c r="AA135" s="7">
        <f t="shared" si="350"/>
        <v>-13</v>
      </c>
      <c r="AB135" s="7">
        <f t="shared" si="350"/>
        <v>27</v>
      </c>
      <c r="AC135" s="7">
        <f t="shared" si="350"/>
        <v>19</v>
      </c>
      <c r="AD135" s="7">
        <f t="shared" si="350"/>
        <v>41</v>
      </c>
      <c r="AE135" s="7"/>
      <c r="AG135" s="49"/>
      <c r="AH135" s="49"/>
    </row>
    <row r="136" spans="2:34" outlineLevel="1" x14ac:dyDescent="0.25">
      <c r="B136" s="8" t="s">
        <v>120</v>
      </c>
      <c r="C136" s="9"/>
      <c r="D136" s="9"/>
      <c r="E136" s="9">
        <f>+E134+E135</f>
        <v>731</v>
      </c>
      <c r="F136" s="9">
        <f t="shared" ref="F136:H136" si="351">+F134+F135</f>
        <v>640</v>
      </c>
      <c r="G136" s="9">
        <f t="shared" si="351"/>
        <v>672</v>
      </c>
      <c r="H136" s="9">
        <f t="shared" si="351"/>
        <v>260</v>
      </c>
      <c r="I136" s="9"/>
      <c r="J136" s="9"/>
      <c r="K136" s="9">
        <f t="shared" ref="K136" si="352">+K134+K135</f>
        <v>172</v>
      </c>
      <c r="L136" s="9">
        <f t="shared" ref="L136:M136" si="353">+L134+L135</f>
        <v>731</v>
      </c>
      <c r="M136" s="9">
        <f t="shared" si="353"/>
        <v>504</v>
      </c>
      <c r="N136" s="9">
        <f t="shared" ref="N136" si="354">+N134+N135</f>
        <v>315</v>
      </c>
      <c r="O136" s="9">
        <f t="shared" ref="O136" si="355">+O134+O135</f>
        <v>114</v>
      </c>
      <c r="P136" s="9">
        <f t="shared" ref="P136:Q136" si="356">+P134+P135</f>
        <v>640</v>
      </c>
      <c r="Q136" s="9">
        <f t="shared" si="356"/>
        <v>521</v>
      </c>
      <c r="R136" s="9">
        <f t="shared" ref="R136" si="357">+R134+R135</f>
        <v>340</v>
      </c>
      <c r="S136" s="9">
        <f t="shared" ref="S136" si="358">+S134+S135</f>
        <v>170</v>
      </c>
      <c r="T136" s="9"/>
      <c r="U136" s="9"/>
      <c r="V136" s="9">
        <f t="shared" ref="V136" si="359">+V134+V135</f>
        <v>172</v>
      </c>
      <c r="W136" s="9">
        <f t="shared" ref="W136" si="360">+W134+W135</f>
        <v>227</v>
      </c>
      <c r="X136" s="9">
        <f t="shared" ref="X136:Y136" si="361">+X134+X135</f>
        <v>189</v>
      </c>
      <c r="Y136" s="9">
        <f t="shared" si="361"/>
        <v>201</v>
      </c>
      <c r="Z136" s="9">
        <f t="shared" ref="Z136" si="362">+Z134+Z135</f>
        <v>114</v>
      </c>
      <c r="AA136" s="9">
        <f t="shared" ref="AA136" si="363">+AA134+AA135</f>
        <v>119</v>
      </c>
      <c r="AB136" s="9">
        <f t="shared" ref="AB136:AC136" si="364">+AB134+AB135</f>
        <v>181</v>
      </c>
      <c r="AC136" s="9">
        <f t="shared" si="364"/>
        <v>170</v>
      </c>
      <c r="AD136" s="9">
        <f t="shared" ref="AD136" si="365">+AD134+AD135</f>
        <v>170</v>
      </c>
      <c r="AE136" s="7"/>
      <c r="AG136" s="49"/>
      <c r="AH136" s="49"/>
    </row>
    <row r="137" spans="2:34" outlineLevel="1" x14ac:dyDescent="0.25"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50"/>
      <c r="W137" s="50"/>
      <c r="X137" s="50"/>
      <c r="Y137" s="50"/>
      <c r="Z137" s="50"/>
      <c r="AA137" s="23"/>
      <c r="AB137" s="23"/>
      <c r="AC137" s="23"/>
      <c r="AD137" s="7"/>
      <c r="AE137" s="7"/>
    </row>
    <row r="138" spans="2:34" outlineLevel="1" x14ac:dyDescent="0.25">
      <c r="B138" s="41" t="s">
        <v>133</v>
      </c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</row>
    <row r="139" spans="2:34" outlineLevel="1" x14ac:dyDescent="0.25">
      <c r="B139" s="3" t="s">
        <v>37</v>
      </c>
      <c r="C139" s="7"/>
      <c r="D139" s="7"/>
      <c r="E139" s="7">
        <f>+E23+E52+E81+E110</f>
        <v>6949</v>
      </c>
      <c r="F139" s="7">
        <f t="shared" ref="F139:H141" si="366">+F23+F52+F81+F110</f>
        <v>6770</v>
      </c>
      <c r="G139" s="7">
        <f t="shared" si="366"/>
        <v>6583</v>
      </c>
      <c r="H139" s="7">
        <f t="shared" si="366"/>
        <v>5181</v>
      </c>
      <c r="I139" s="7"/>
      <c r="J139" s="7"/>
      <c r="K139" s="7">
        <f>+K23+K52+K81+K110</f>
        <v>7160</v>
      </c>
      <c r="L139" s="7">
        <f t="shared" ref="L139:S141" si="367">+L23+L52+L81+L110</f>
        <v>6949</v>
      </c>
      <c r="M139" s="7">
        <f t="shared" si="367"/>
        <v>6253</v>
      </c>
      <c r="N139" s="7">
        <f t="shared" si="367"/>
        <v>6105</v>
      </c>
      <c r="O139" s="7">
        <f t="shared" si="367"/>
        <v>5922</v>
      </c>
      <c r="P139" s="7">
        <f t="shared" si="367"/>
        <v>6770</v>
      </c>
      <c r="Q139" s="7">
        <f t="shared" si="367"/>
        <v>6108</v>
      </c>
      <c r="R139" s="7">
        <f t="shared" si="367"/>
        <v>5818</v>
      </c>
      <c r="S139" s="7">
        <f t="shared" si="367"/>
        <v>6260</v>
      </c>
      <c r="T139" s="7"/>
      <c r="U139" s="7"/>
      <c r="V139" s="7">
        <f t="shared" ref="V139:AD141" si="368">+V23+V52+V81+V110</f>
        <v>7160</v>
      </c>
      <c r="W139" s="7">
        <f t="shared" si="368"/>
        <v>6949</v>
      </c>
      <c r="X139" s="7">
        <f t="shared" si="368"/>
        <v>6253</v>
      </c>
      <c r="Y139" s="23">
        <f>+Y23+Y52+Y81+Y110</f>
        <v>6105</v>
      </c>
      <c r="Z139" s="23">
        <f t="shared" si="368"/>
        <v>5922</v>
      </c>
      <c r="AA139" s="7">
        <f t="shared" si="368"/>
        <v>6770</v>
      </c>
      <c r="AB139" s="7">
        <f t="shared" si="368"/>
        <v>6108</v>
      </c>
      <c r="AC139" s="7">
        <f t="shared" si="368"/>
        <v>5818</v>
      </c>
      <c r="AD139" s="7">
        <f t="shared" si="368"/>
        <v>6260</v>
      </c>
      <c r="AE139" s="7"/>
    </row>
    <row r="140" spans="2:34" outlineLevel="1" x14ac:dyDescent="0.25">
      <c r="B140" s="3" t="s">
        <v>121</v>
      </c>
      <c r="C140" s="7"/>
      <c r="D140" s="7"/>
      <c r="E140" s="7">
        <f>+E24+E53+E82+E111</f>
        <v>-3454</v>
      </c>
      <c r="F140" s="23">
        <f t="shared" si="366"/>
        <v>-3056</v>
      </c>
      <c r="G140" s="23">
        <f t="shared" si="366"/>
        <v>-2609.4219957</v>
      </c>
      <c r="H140" s="23">
        <f t="shared" si="366"/>
        <v>-1395.3495350000001</v>
      </c>
      <c r="I140" s="7"/>
      <c r="J140" s="7"/>
      <c r="K140" s="7">
        <f>+K24+K53+K82+K111</f>
        <v>-3398</v>
      </c>
      <c r="L140" s="7">
        <f t="shared" si="367"/>
        <v>-3454</v>
      </c>
      <c r="M140" s="7">
        <f t="shared" si="367"/>
        <v>-2751.0051619999999</v>
      </c>
      <c r="N140" s="7">
        <f t="shared" si="367"/>
        <v>-2727.7430497999999</v>
      </c>
      <c r="O140" s="7">
        <f t="shared" si="367"/>
        <v>-2678.7068260000001</v>
      </c>
      <c r="P140" s="7">
        <f t="shared" si="367"/>
        <v>-3056</v>
      </c>
      <c r="Q140" s="7">
        <f t="shared" si="367"/>
        <v>-2281.7976202</v>
      </c>
      <c r="R140" s="7">
        <f t="shared" si="367"/>
        <v>-2050.6228544999999</v>
      </c>
      <c r="S140" s="7">
        <f t="shared" si="367"/>
        <v>-2390.8097081000001</v>
      </c>
      <c r="T140" s="7"/>
      <c r="U140" s="7"/>
      <c r="V140" s="7">
        <f t="shared" si="368"/>
        <v>-3398</v>
      </c>
      <c r="W140" s="7">
        <f t="shared" si="368"/>
        <v>-3454</v>
      </c>
      <c r="X140" s="7">
        <f t="shared" si="368"/>
        <v>-2751.0051619999999</v>
      </c>
      <c r="Y140" s="23">
        <f t="shared" si="368"/>
        <v>-2727.7430497999999</v>
      </c>
      <c r="Z140" s="23">
        <f>+Z24+Z53+Z82+Z111</f>
        <v>-2678.7068260000001</v>
      </c>
      <c r="AA140" s="7">
        <f t="shared" si="368"/>
        <v>-3056</v>
      </c>
      <c r="AB140" s="7">
        <f t="shared" si="368"/>
        <v>-2281.7976202</v>
      </c>
      <c r="AC140" s="7">
        <f t="shared" si="368"/>
        <v>-2050.6228544999999</v>
      </c>
      <c r="AD140" s="7">
        <f t="shared" si="368"/>
        <v>-2390.8097081000001</v>
      </c>
      <c r="AE140" s="7"/>
      <c r="AF140" s="20"/>
    </row>
    <row r="141" spans="2:34" outlineLevel="1" x14ac:dyDescent="0.25">
      <c r="B141" s="3" t="s">
        <v>122</v>
      </c>
      <c r="C141" s="7"/>
      <c r="D141" s="7"/>
      <c r="E141" s="7">
        <f>+E25+E54+E83+E112</f>
        <v>4134</v>
      </c>
      <c r="F141" s="7">
        <f t="shared" si="366"/>
        <v>3768</v>
      </c>
      <c r="G141" s="7">
        <f t="shared" si="366"/>
        <v>3357</v>
      </c>
      <c r="H141" s="7">
        <f t="shared" si="366"/>
        <v>963</v>
      </c>
      <c r="I141" s="7"/>
      <c r="J141" s="7"/>
      <c r="K141" s="7">
        <f>+K25+K54+K83+K112</f>
        <v>4244</v>
      </c>
      <c r="L141" s="7">
        <f t="shared" si="367"/>
        <v>4134</v>
      </c>
      <c r="M141" s="7">
        <f t="shared" si="367"/>
        <v>3252</v>
      </c>
      <c r="N141" s="7">
        <f t="shared" si="367"/>
        <v>3036</v>
      </c>
      <c r="O141" s="7">
        <f t="shared" si="367"/>
        <v>2715</v>
      </c>
      <c r="P141" s="7">
        <f t="shared" si="367"/>
        <v>3768</v>
      </c>
      <c r="Q141" s="7">
        <f t="shared" si="367"/>
        <v>3003</v>
      </c>
      <c r="R141" s="7">
        <f t="shared" si="367"/>
        <v>2585</v>
      </c>
      <c r="S141" s="7">
        <f t="shared" si="367"/>
        <v>2917</v>
      </c>
      <c r="T141" s="7"/>
      <c r="U141" s="7"/>
      <c r="V141" s="7">
        <f t="shared" si="368"/>
        <v>4244</v>
      </c>
      <c r="W141" s="7">
        <f t="shared" si="368"/>
        <v>4134</v>
      </c>
      <c r="X141" s="7">
        <f t="shared" si="368"/>
        <v>3252</v>
      </c>
      <c r="Y141" s="7">
        <f t="shared" si="368"/>
        <v>3036</v>
      </c>
      <c r="Z141" s="23">
        <f t="shared" si="368"/>
        <v>2715</v>
      </c>
      <c r="AA141" s="7">
        <f t="shared" si="368"/>
        <v>3768</v>
      </c>
      <c r="AB141" s="7">
        <f t="shared" si="368"/>
        <v>3003</v>
      </c>
      <c r="AC141" s="7">
        <f t="shared" si="368"/>
        <v>2585</v>
      </c>
      <c r="AD141" s="7">
        <f t="shared" si="368"/>
        <v>2917</v>
      </c>
      <c r="AE141" s="7"/>
    </row>
    <row r="142" spans="2:34" outlineLevel="1" x14ac:dyDescent="0.25">
      <c r="B142" s="36"/>
      <c r="C142" s="37"/>
      <c r="D142" s="37"/>
      <c r="E142" s="37"/>
      <c r="F142" s="37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7"/>
    </row>
    <row r="143" spans="2:34" outlineLevel="1" x14ac:dyDescent="0.25">
      <c r="B143" s="41" t="s">
        <v>129</v>
      </c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</row>
    <row r="144" spans="2:34" outlineLevel="1" x14ac:dyDescent="0.25">
      <c r="B144" s="3" t="s">
        <v>123</v>
      </c>
      <c r="C144" s="7"/>
      <c r="D144" s="7"/>
      <c r="E144" s="7">
        <f>+E28+E57+E86+E115</f>
        <v>1015</v>
      </c>
      <c r="F144" s="7">
        <f t="shared" ref="F144:H148" si="369">+F28+F57+F86+F115</f>
        <v>919</v>
      </c>
      <c r="G144" s="7">
        <f t="shared" si="369"/>
        <v>2063</v>
      </c>
      <c r="H144" s="7">
        <f t="shared" si="369"/>
        <v>1020</v>
      </c>
      <c r="I144" s="7"/>
      <c r="J144" s="7"/>
      <c r="K144" s="7">
        <f>+K28+K57+K86+K115</f>
        <v>121</v>
      </c>
      <c r="L144" s="7">
        <f t="shared" ref="L144:S148" si="370">+L28+L57+L86+L115</f>
        <v>1015</v>
      </c>
      <c r="M144" s="7">
        <f t="shared" si="370"/>
        <v>156</v>
      </c>
      <c r="N144" s="7">
        <f t="shared" si="370"/>
        <v>-54</v>
      </c>
      <c r="O144" s="7">
        <f t="shared" si="370"/>
        <v>-260</v>
      </c>
      <c r="P144" s="7">
        <f t="shared" si="370"/>
        <v>920</v>
      </c>
      <c r="Q144" s="7">
        <f t="shared" si="370"/>
        <v>128</v>
      </c>
      <c r="R144" s="7">
        <f t="shared" si="370"/>
        <v>-276</v>
      </c>
      <c r="S144" s="7">
        <f t="shared" si="370"/>
        <v>-452</v>
      </c>
      <c r="T144" s="7"/>
      <c r="U144" s="7"/>
      <c r="V144" s="7">
        <f t="shared" ref="V144:AD148" si="371">+V28+V57+V86+V115</f>
        <v>121</v>
      </c>
      <c r="W144" s="7">
        <f t="shared" si="371"/>
        <v>859</v>
      </c>
      <c r="X144" s="7">
        <f t="shared" si="371"/>
        <v>210</v>
      </c>
      <c r="Y144" s="7">
        <f t="shared" si="371"/>
        <v>206</v>
      </c>
      <c r="Z144" s="7">
        <f t="shared" si="371"/>
        <v>-260</v>
      </c>
      <c r="AA144" s="7">
        <f t="shared" si="371"/>
        <v>792</v>
      </c>
      <c r="AB144" s="7">
        <f t="shared" si="371"/>
        <v>404</v>
      </c>
      <c r="AC144" s="7">
        <f t="shared" si="371"/>
        <v>176</v>
      </c>
      <c r="AD144" s="7">
        <f t="shared" si="371"/>
        <v>-452</v>
      </c>
      <c r="AE144" s="7"/>
    </row>
    <row r="145" spans="2:31" outlineLevel="1" x14ac:dyDescent="0.25">
      <c r="B145" s="3" t="s">
        <v>107</v>
      </c>
      <c r="C145" s="7"/>
      <c r="D145" s="7"/>
      <c r="E145" s="7">
        <f>+E29+E58+E87+E116</f>
        <v>18052</v>
      </c>
      <c r="F145" s="7">
        <f t="shared" si="369"/>
        <v>16067</v>
      </c>
      <c r="G145" s="7">
        <f t="shared" si="369"/>
        <v>16578</v>
      </c>
      <c r="H145" s="7">
        <f t="shared" si="369"/>
        <v>14243</v>
      </c>
      <c r="I145" s="7"/>
      <c r="J145" s="7"/>
      <c r="K145" s="7">
        <f>+K29+K58+K87+K116</f>
        <v>18281</v>
      </c>
      <c r="L145" s="7">
        <f t="shared" si="370"/>
        <v>18052</v>
      </c>
      <c r="M145" s="7">
        <f t="shared" si="370"/>
        <v>19535</v>
      </c>
      <c r="N145" s="7">
        <f t="shared" si="370"/>
        <v>21341</v>
      </c>
      <c r="O145" s="7">
        <f t="shared" si="370"/>
        <v>18252</v>
      </c>
      <c r="P145" s="7">
        <f t="shared" si="370"/>
        <v>16067</v>
      </c>
      <c r="Q145" s="7">
        <f t="shared" si="370"/>
        <v>15816</v>
      </c>
      <c r="R145" s="7">
        <f t="shared" si="370"/>
        <v>17291</v>
      </c>
      <c r="S145" s="7">
        <f t="shared" si="370"/>
        <v>17308</v>
      </c>
      <c r="T145" s="7"/>
      <c r="U145" s="7"/>
      <c r="V145" s="7">
        <f t="shared" si="371"/>
        <v>18281</v>
      </c>
      <c r="W145" s="7">
        <f t="shared" si="371"/>
        <v>18052</v>
      </c>
      <c r="X145" s="7">
        <f t="shared" si="371"/>
        <v>19535</v>
      </c>
      <c r="Y145" s="7">
        <f t="shared" si="371"/>
        <v>21341</v>
      </c>
      <c r="Z145" s="23">
        <f t="shared" si="371"/>
        <v>18252</v>
      </c>
      <c r="AA145" s="7">
        <f t="shared" si="371"/>
        <v>16067</v>
      </c>
      <c r="AB145" s="7">
        <f t="shared" si="371"/>
        <v>15816</v>
      </c>
      <c r="AC145" s="7">
        <f t="shared" si="371"/>
        <v>17291</v>
      </c>
      <c r="AD145" s="23">
        <f t="shared" si="371"/>
        <v>17308</v>
      </c>
      <c r="AE145" s="7"/>
    </row>
    <row r="146" spans="2:31" outlineLevel="1" x14ac:dyDescent="0.25">
      <c r="B146" s="3" t="s">
        <v>124</v>
      </c>
      <c r="C146" s="7"/>
      <c r="D146" s="7"/>
      <c r="E146" s="7">
        <f>+E30+E59+E88+E117</f>
        <v>13757</v>
      </c>
      <c r="F146" s="7">
        <f t="shared" si="369"/>
        <v>10020</v>
      </c>
      <c r="G146" s="7">
        <f t="shared" si="369"/>
        <v>13765</v>
      </c>
      <c r="H146" s="7">
        <f t="shared" si="369"/>
        <v>9332</v>
      </c>
      <c r="I146" s="7"/>
      <c r="J146" s="7"/>
      <c r="K146" s="7">
        <f>+K30+K59+K88+K117</f>
        <v>3686</v>
      </c>
      <c r="L146" s="7">
        <f t="shared" si="370"/>
        <v>13757</v>
      </c>
      <c r="M146" s="7">
        <f t="shared" si="370"/>
        <v>12082</v>
      </c>
      <c r="N146" s="7">
        <f t="shared" si="370"/>
        <v>11038</v>
      </c>
      <c r="O146" s="7">
        <f t="shared" si="370"/>
        <v>5021</v>
      </c>
      <c r="P146" s="7">
        <f t="shared" si="370"/>
        <v>10020</v>
      </c>
      <c r="Q146" s="7">
        <f t="shared" si="370"/>
        <v>7173</v>
      </c>
      <c r="R146" s="7">
        <f t="shared" si="370"/>
        <v>6109</v>
      </c>
      <c r="S146" s="7">
        <f t="shared" si="370"/>
        <v>3424</v>
      </c>
      <c r="T146" s="7"/>
      <c r="U146" s="7"/>
      <c r="V146" s="7">
        <f t="shared" si="371"/>
        <v>3686</v>
      </c>
      <c r="W146" s="7">
        <f t="shared" si="371"/>
        <v>1675</v>
      </c>
      <c r="X146" s="7">
        <f t="shared" si="371"/>
        <v>1044</v>
      </c>
      <c r="Y146" s="7">
        <f t="shared" si="371"/>
        <v>6017</v>
      </c>
      <c r="Z146" s="7">
        <f t="shared" si="371"/>
        <v>5021</v>
      </c>
      <c r="AA146" s="7">
        <f t="shared" si="371"/>
        <v>2847</v>
      </c>
      <c r="AB146" s="7">
        <f t="shared" si="371"/>
        <v>1064</v>
      </c>
      <c r="AC146" s="7">
        <f t="shared" si="371"/>
        <v>2685</v>
      </c>
      <c r="AD146" s="23">
        <f>+AD30+AD59+AD88+AD117</f>
        <v>3424</v>
      </c>
      <c r="AE146" s="7"/>
    </row>
    <row r="147" spans="2:31" outlineLevel="1" x14ac:dyDescent="0.25">
      <c r="B147" s="3" t="s">
        <v>126</v>
      </c>
      <c r="C147" s="7"/>
      <c r="D147" s="7"/>
      <c r="E147" s="7">
        <f>+E31+E60+E89+E118</f>
        <v>1468</v>
      </c>
      <c r="F147" s="7">
        <f t="shared" si="369"/>
        <v>1390</v>
      </c>
      <c r="G147" s="7">
        <f t="shared" si="369"/>
        <v>1371</v>
      </c>
      <c r="H147" s="7">
        <f t="shared" si="369"/>
        <v>1270</v>
      </c>
      <c r="I147" s="7"/>
      <c r="J147" s="7"/>
      <c r="K147" s="7">
        <f>+K31+K60+K89+K118</f>
        <v>1523</v>
      </c>
      <c r="L147" s="7">
        <f t="shared" si="370"/>
        <v>1468</v>
      </c>
      <c r="M147" s="7">
        <f t="shared" si="370"/>
        <v>1484</v>
      </c>
      <c r="N147" s="7">
        <f t="shared" si="370"/>
        <v>1450</v>
      </c>
      <c r="O147" s="7">
        <f t="shared" si="370"/>
        <v>1396</v>
      </c>
      <c r="P147" s="7">
        <f t="shared" si="370"/>
        <v>1390</v>
      </c>
      <c r="Q147" s="7">
        <f t="shared" si="370"/>
        <v>1471</v>
      </c>
      <c r="R147" s="7">
        <f t="shared" si="370"/>
        <v>1345</v>
      </c>
      <c r="S147" s="7">
        <f t="shared" si="370"/>
        <v>1358</v>
      </c>
      <c r="T147" s="7"/>
      <c r="U147" s="7"/>
      <c r="V147" s="7">
        <f t="shared" si="371"/>
        <v>1523</v>
      </c>
      <c r="W147" s="7">
        <f t="shared" si="371"/>
        <v>1468</v>
      </c>
      <c r="X147" s="7">
        <f t="shared" si="371"/>
        <v>1484</v>
      </c>
      <c r="Y147" s="7">
        <f t="shared" si="371"/>
        <v>1450</v>
      </c>
      <c r="Z147" s="7">
        <f t="shared" si="371"/>
        <v>1396</v>
      </c>
      <c r="AA147" s="7">
        <f t="shared" si="371"/>
        <v>1390</v>
      </c>
      <c r="AB147" s="7">
        <f t="shared" si="371"/>
        <v>1471</v>
      </c>
      <c r="AC147" s="7">
        <f t="shared" si="371"/>
        <v>1345</v>
      </c>
      <c r="AD147" s="7">
        <f t="shared" si="371"/>
        <v>1358</v>
      </c>
      <c r="AE147" s="7"/>
    </row>
    <row r="148" spans="2:31" outlineLevel="1" x14ac:dyDescent="0.25">
      <c r="B148" s="3" t="s">
        <v>125</v>
      </c>
      <c r="C148" s="7"/>
      <c r="D148" s="7"/>
      <c r="E148" s="7">
        <f>+E32+E61+E90+E119</f>
        <v>1516</v>
      </c>
      <c r="F148" s="7">
        <f t="shared" si="369"/>
        <v>1424</v>
      </c>
      <c r="G148" s="7">
        <f t="shared" si="369"/>
        <v>1429</v>
      </c>
      <c r="H148" s="7">
        <f t="shared" si="369"/>
        <v>1329</v>
      </c>
      <c r="I148" s="7"/>
      <c r="J148" s="7"/>
      <c r="K148" s="7">
        <f>+K32+K61+K90+K119</f>
        <v>1543</v>
      </c>
      <c r="L148" s="7">
        <f t="shared" si="370"/>
        <v>1516</v>
      </c>
      <c r="M148" s="7">
        <f t="shared" si="370"/>
        <v>1503</v>
      </c>
      <c r="N148" s="7">
        <f t="shared" si="370"/>
        <v>1468</v>
      </c>
      <c r="O148" s="7">
        <f t="shared" si="370"/>
        <v>1414</v>
      </c>
      <c r="P148" s="7">
        <f t="shared" si="370"/>
        <v>1424</v>
      </c>
      <c r="Q148" s="7">
        <f t="shared" si="370"/>
        <v>1416</v>
      </c>
      <c r="R148" s="7">
        <f t="shared" si="370"/>
        <v>1384</v>
      </c>
      <c r="S148" s="7">
        <f t="shared" si="370"/>
        <v>1396</v>
      </c>
      <c r="T148" s="7"/>
      <c r="U148" s="7"/>
      <c r="V148" s="7">
        <f t="shared" si="371"/>
        <v>1543</v>
      </c>
      <c r="W148" s="7">
        <f t="shared" si="371"/>
        <v>1516</v>
      </c>
      <c r="X148" s="7">
        <f t="shared" si="371"/>
        <v>1503</v>
      </c>
      <c r="Y148" s="7">
        <f t="shared" si="371"/>
        <v>1468</v>
      </c>
      <c r="Z148" s="7">
        <f t="shared" si="371"/>
        <v>1414</v>
      </c>
      <c r="AA148" s="7">
        <f t="shared" si="371"/>
        <v>1424</v>
      </c>
      <c r="AB148" s="7">
        <f t="shared" si="371"/>
        <v>1416</v>
      </c>
      <c r="AC148" s="7">
        <f t="shared" si="371"/>
        <v>1384</v>
      </c>
      <c r="AD148" s="7">
        <f t="shared" si="371"/>
        <v>1396</v>
      </c>
      <c r="AE148" s="7"/>
    </row>
    <row r="149" spans="2:31" outlineLevel="1" x14ac:dyDescent="0.25">
      <c r="B149" s="36"/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7"/>
    </row>
    <row r="150" spans="2:31" x14ac:dyDescent="0.25"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</row>
    <row r="151" spans="2:31" x14ac:dyDescent="0.25"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</row>
    <row r="152" spans="2:31" x14ac:dyDescent="0.25"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</row>
    <row r="153" spans="2:31" x14ac:dyDescent="0.25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</row>
    <row r="154" spans="2:31" x14ac:dyDescent="0.25"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</row>
    <row r="155" spans="2:31" x14ac:dyDescent="0.25"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</row>
    <row r="156" spans="2:31" x14ac:dyDescent="0.25"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</row>
    <row r="157" spans="2:31" x14ac:dyDescent="0.25"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</row>
    <row r="158" spans="2:31" x14ac:dyDescent="0.25"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</row>
    <row r="159" spans="2:31" x14ac:dyDescent="0.25"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</row>
    <row r="160" spans="2:31" x14ac:dyDescent="0.25"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</row>
    <row r="161" spans="3:31" x14ac:dyDescent="0.25"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</row>
    <row r="162" spans="3:31" x14ac:dyDescent="0.25"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</row>
    <row r="163" spans="3:31" x14ac:dyDescent="0.25"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</row>
    <row r="164" spans="3:31" x14ac:dyDescent="0.25"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</row>
    <row r="165" spans="3:31" x14ac:dyDescent="0.25"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</row>
    <row r="166" spans="3:31" x14ac:dyDescent="0.25"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</row>
    <row r="167" spans="3:31" x14ac:dyDescent="0.25"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</row>
    <row r="168" spans="3:31" x14ac:dyDescent="0.25"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</row>
    <row r="169" spans="3:31" x14ac:dyDescent="0.25"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</row>
    <row r="170" spans="3:31" x14ac:dyDescent="0.25"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</row>
    <row r="171" spans="3:31" x14ac:dyDescent="0.25"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</row>
    <row r="172" spans="3:31" x14ac:dyDescent="0.25"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</row>
    <row r="173" spans="3:31" x14ac:dyDescent="0.25"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</row>
    <row r="174" spans="3:31" x14ac:dyDescent="0.25"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</row>
    <row r="175" spans="3:31" x14ac:dyDescent="0.25"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</row>
    <row r="176" spans="3:31" x14ac:dyDescent="0.25"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</row>
    <row r="177" spans="3:31" x14ac:dyDescent="0.25"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</row>
    <row r="178" spans="3:31" x14ac:dyDescent="0.25"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</row>
    <row r="179" spans="3:31" x14ac:dyDescent="0.25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</row>
    <row r="180" spans="3:31" x14ac:dyDescent="0.25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</row>
    <row r="181" spans="3:31" x14ac:dyDescent="0.25"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</row>
    <row r="182" spans="3:31" x14ac:dyDescent="0.25"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</row>
    <row r="183" spans="3:31" x14ac:dyDescent="0.25"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</row>
    <row r="184" spans="3:31" x14ac:dyDescent="0.25"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</row>
    <row r="185" spans="3:31" x14ac:dyDescent="0.25"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</row>
    <row r="186" spans="3:31" x14ac:dyDescent="0.25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</row>
    <row r="187" spans="3:31" x14ac:dyDescent="0.25"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</row>
    <row r="188" spans="3:31" x14ac:dyDescent="0.25"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</row>
    <row r="189" spans="3:31" x14ac:dyDescent="0.25"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</row>
    <row r="190" spans="3:31" x14ac:dyDescent="0.25"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</row>
    <row r="191" spans="3:31" x14ac:dyDescent="0.25"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</row>
    <row r="192" spans="3:31" x14ac:dyDescent="0.25"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</row>
    <row r="193" spans="3:31" x14ac:dyDescent="0.25"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</row>
    <row r="194" spans="3:31" x14ac:dyDescent="0.25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</row>
    <row r="195" spans="3:31" x14ac:dyDescent="0.25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</row>
    <row r="196" spans="3:31" x14ac:dyDescent="0.25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</row>
    <row r="197" spans="3:31" x14ac:dyDescent="0.25"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</row>
    <row r="198" spans="3:31" x14ac:dyDescent="0.25"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</row>
    <row r="199" spans="3:31" x14ac:dyDescent="0.25"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</row>
    <row r="200" spans="3:31" x14ac:dyDescent="0.25"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</row>
    <row r="201" spans="3:31" x14ac:dyDescent="0.25"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</row>
    <row r="202" spans="3:31" x14ac:dyDescent="0.25"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</row>
    <row r="203" spans="3:31" x14ac:dyDescent="0.25"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</row>
    <row r="204" spans="3:31" x14ac:dyDescent="0.25"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</row>
    <row r="205" spans="3:31" x14ac:dyDescent="0.25"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</row>
    <row r="206" spans="3:31" x14ac:dyDescent="0.25"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</row>
    <row r="207" spans="3:31" x14ac:dyDescent="0.25"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</row>
    <row r="208" spans="3:31" x14ac:dyDescent="0.25"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</row>
    <row r="209" spans="3:31" x14ac:dyDescent="0.25"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</row>
    <row r="210" spans="3:31" x14ac:dyDescent="0.25"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</row>
    <row r="211" spans="3:31" x14ac:dyDescent="0.25"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</row>
    <row r="212" spans="3:31" x14ac:dyDescent="0.25"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</row>
    <row r="213" spans="3:31" x14ac:dyDescent="0.25"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</row>
    <row r="214" spans="3:31" x14ac:dyDescent="0.25"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</row>
    <row r="215" spans="3:31" x14ac:dyDescent="0.25"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</row>
    <row r="216" spans="3:31" x14ac:dyDescent="0.25"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</row>
    <row r="217" spans="3:31" x14ac:dyDescent="0.25"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</row>
    <row r="218" spans="3:31" x14ac:dyDescent="0.25"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</row>
    <row r="219" spans="3:31" x14ac:dyDescent="0.25"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</row>
    <row r="220" spans="3:31" x14ac:dyDescent="0.25"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</row>
    <row r="221" spans="3:31" x14ac:dyDescent="0.25"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</row>
    <row r="222" spans="3:31" x14ac:dyDescent="0.25"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</row>
    <row r="223" spans="3:31" x14ac:dyDescent="0.25"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</row>
    <row r="224" spans="3:31" x14ac:dyDescent="0.25"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</row>
    <row r="225" spans="3:31" x14ac:dyDescent="0.25"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</row>
    <row r="226" spans="3:31" x14ac:dyDescent="0.25"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</row>
    <row r="227" spans="3:31" x14ac:dyDescent="0.25"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</row>
    <row r="228" spans="3:31" x14ac:dyDescent="0.25"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</row>
    <row r="229" spans="3:31" x14ac:dyDescent="0.25"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</row>
    <row r="230" spans="3:31" x14ac:dyDescent="0.25"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</row>
    <row r="231" spans="3:31" x14ac:dyDescent="0.25"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</row>
    <row r="232" spans="3:31" x14ac:dyDescent="0.25"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</row>
    <row r="233" spans="3:31" x14ac:dyDescent="0.25"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</row>
    <row r="234" spans="3:31" x14ac:dyDescent="0.25"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</row>
    <row r="235" spans="3:31" x14ac:dyDescent="0.25"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</row>
    <row r="236" spans="3:31" x14ac:dyDescent="0.25"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</row>
    <row r="237" spans="3:31" x14ac:dyDescent="0.25"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</row>
    <row r="238" spans="3:31" x14ac:dyDescent="0.25"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</row>
    <row r="239" spans="3:31" x14ac:dyDescent="0.25"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</row>
    <row r="240" spans="3:31" x14ac:dyDescent="0.25"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</row>
    <row r="241" spans="3:31" x14ac:dyDescent="0.25"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</row>
    <row r="242" spans="3:31" x14ac:dyDescent="0.25"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</row>
    <row r="243" spans="3:31" x14ac:dyDescent="0.25"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</row>
    <row r="244" spans="3:31" x14ac:dyDescent="0.25"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</row>
    <row r="245" spans="3:31" x14ac:dyDescent="0.25"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</row>
    <row r="246" spans="3:31" x14ac:dyDescent="0.25"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</row>
    <row r="247" spans="3:31" x14ac:dyDescent="0.25"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</row>
    <row r="248" spans="3:31" x14ac:dyDescent="0.25"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</row>
    <row r="249" spans="3:31" x14ac:dyDescent="0.25"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</row>
    <row r="250" spans="3:31" x14ac:dyDescent="0.25"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</row>
    <row r="251" spans="3:31" x14ac:dyDescent="0.25"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</row>
    <row r="252" spans="3:31" x14ac:dyDescent="0.25"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</row>
    <row r="253" spans="3:31" x14ac:dyDescent="0.25"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</row>
    <row r="254" spans="3:31" x14ac:dyDescent="0.25"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</row>
    <row r="255" spans="3:31" x14ac:dyDescent="0.25"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</row>
    <row r="256" spans="3:31" x14ac:dyDescent="0.25"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</row>
    <row r="257" spans="3:31" x14ac:dyDescent="0.25"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</row>
    <row r="258" spans="3:31" x14ac:dyDescent="0.25"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</row>
    <row r="259" spans="3:31" x14ac:dyDescent="0.25"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</row>
    <row r="260" spans="3:31" x14ac:dyDescent="0.25"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</row>
    <row r="261" spans="3:31" x14ac:dyDescent="0.25"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</row>
    <row r="262" spans="3:31" x14ac:dyDescent="0.25"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</row>
    <row r="263" spans="3:31" x14ac:dyDescent="0.25"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</row>
    <row r="264" spans="3:31" x14ac:dyDescent="0.25"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</row>
    <row r="265" spans="3:31" x14ac:dyDescent="0.25"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</row>
  </sheetData>
  <mergeCells count="3">
    <mergeCell ref="C1:H1"/>
    <mergeCell ref="J1:S1"/>
    <mergeCell ref="U1:AD1"/>
  </mergeCells>
  <pageMargins left="0.70866141732283472" right="0.70866141732283472" top="0.74803149606299213" bottom="0.74803149606299213" header="0.31496062992125984" footer="0.31496062992125984"/>
  <pageSetup paperSize="9" scale="46" fitToHeight="2" orientation="landscape" r:id="rId1"/>
  <rowBreaks count="2" manualBreakCount="2">
    <brk id="62" max="30" man="1"/>
    <brk id="120" max="30" man="1"/>
  </rowBreaks>
  <ignoredErrors>
    <ignoredError sqref="E11:F11 O11 K11 O18 L18:N18 P18:S18 K20 O20 O40:AA40 E40:K40 K47:N47 O78 O69 K73:N74 P69:R69 E69:F69 O98 K102:N103 P98:S98 E98:F98 E127:AD127 O44:AA45 O47:AA47 O49:AA49 K18 L69:N69 L98:N98 E76:F76 E18:F18 E47:F47 E105:F105 G15 E133:AD136 E132:F132 I132:AD132 E131:G131 H131:AD131 E141:AD141 E139:X139 Z139:AD139 E138:Y138 AA138:AD138 E140:Y140 AA140:AD140 E129:AD130 E128:Y128 AA128:AD128 E137:U137 AA137:AD137 O15:O16 K15 O73:O74 P73:R74 K76:N76 O76 P76:R76 O102:O103 P102:S103 K105:N105 O105 P105:S105 K107:N107 O107 P107:S107" formula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4026-278D-4E8C-976F-77D37F58E081}">
  <sheetPr>
    <pageSetUpPr fitToPage="1"/>
  </sheetPr>
  <dimension ref="B1:AE16"/>
  <sheetViews>
    <sheetView showGridLines="0" zoomScale="80" zoomScaleNormal="8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G29" sqref="G29"/>
    </sheetView>
  </sheetViews>
  <sheetFormatPr baseColWidth="10" defaultColWidth="11.5546875" defaultRowHeight="13.2" x14ac:dyDescent="0.25"/>
  <cols>
    <col min="1" max="1" width="1.5546875" style="3" customWidth="1"/>
    <col min="2" max="2" width="37.33203125" style="3" customWidth="1"/>
    <col min="3" max="3" width="4.6640625" style="3" customWidth="1"/>
    <col min="4" max="8" width="7.6640625" style="3" customWidth="1"/>
    <col min="9" max="10" width="4.6640625" style="3" customWidth="1"/>
    <col min="11" max="19" width="7.6640625" style="3" customWidth="1"/>
    <col min="20" max="21" width="4.6640625" style="3" customWidth="1"/>
    <col min="22" max="30" width="7.6640625" style="3" customWidth="1"/>
    <col min="31" max="31" width="2" style="3" customWidth="1"/>
    <col min="32" max="16384" width="11.5546875" style="3"/>
  </cols>
  <sheetData>
    <row r="1" spans="2:31" ht="18" customHeight="1" x14ac:dyDescent="0.25">
      <c r="B1" s="14"/>
      <c r="C1" s="61" t="s">
        <v>22</v>
      </c>
      <c r="D1" s="61"/>
      <c r="E1" s="61"/>
      <c r="F1" s="61"/>
      <c r="G1" s="61"/>
      <c r="H1" s="61"/>
      <c r="I1" s="15"/>
      <c r="J1" s="61" t="s">
        <v>27</v>
      </c>
      <c r="K1" s="61"/>
      <c r="L1" s="61"/>
      <c r="M1" s="61"/>
      <c r="N1" s="61"/>
      <c r="O1" s="61"/>
      <c r="P1" s="61"/>
      <c r="Q1" s="61"/>
      <c r="R1" s="61"/>
      <c r="S1" s="61"/>
      <c r="T1" s="15"/>
      <c r="U1" s="61" t="s">
        <v>23</v>
      </c>
      <c r="V1" s="61"/>
      <c r="W1" s="61"/>
      <c r="X1" s="61"/>
      <c r="Y1" s="61"/>
      <c r="Z1" s="61"/>
      <c r="AA1" s="61"/>
      <c r="AB1" s="61"/>
      <c r="AC1" s="61"/>
      <c r="AD1" s="61"/>
      <c r="AE1" s="15"/>
    </row>
    <row r="2" spans="2:31" ht="7.3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</row>
    <row r="3" spans="2:31" s="4" customFormat="1" ht="18" customHeight="1" x14ac:dyDescent="0.3">
      <c r="B3" s="1" t="s">
        <v>136</v>
      </c>
      <c r="C3" s="2"/>
      <c r="D3" s="2"/>
      <c r="E3" s="16">
        <f t="shared" ref="E3:F3" si="0">+F3+1</f>
        <v>2025</v>
      </c>
      <c r="F3" s="16">
        <f t="shared" si="0"/>
        <v>2024</v>
      </c>
      <c r="G3" s="16">
        <f>+H3+1</f>
        <v>2023</v>
      </c>
      <c r="H3" s="16">
        <v>2022</v>
      </c>
      <c r="I3" s="16"/>
      <c r="J3" s="16"/>
      <c r="K3" s="17" t="str">
        <f>+V3</f>
        <v>Q126</v>
      </c>
      <c r="L3" s="17" t="str">
        <f t="shared" ref="L3:R3" si="1">+W3</f>
        <v>Q425</v>
      </c>
      <c r="M3" s="17" t="str">
        <f t="shared" si="1"/>
        <v>Q325</v>
      </c>
      <c r="N3" s="17" t="str">
        <f t="shared" si="1"/>
        <v>Q225</v>
      </c>
      <c r="O3" s="17" t="str">
        <f t="shared" si="1"/>
        <v>Q125</v>
      </c>
      <c r="P3" s="17" t="str">
        <f t="shared" si="1"/>
        <v>Q424</v>
      </c>
      <c r="Q3" s="17" t="str">
        <f t="shared" si="1"/>
        <v>Q324</v>
      </c>
      <c r="R3" s="17" t="str">
        <f t="shared" si="1"/>
        <v>Q224</v>
      </c>
      <c r="S3" s="17" t="str">
        <f>+AD3</f>
        <v>Q124</v>
      </c>
      <c r="T3" s="16"/>
      <c r="U3" s="16"/>
      <c r="V3" s="17" t="s">
        <v>28</v>
      </c>
      <c r="W3" s="17" t="s">
        <v>0</v>
      </c>
      <c r="X3" s="17" t="s">
        <v>2</v>
      </c>
      <c r="Y3" s="17" t="s">
        <v>3</v>
      </c>
      <c r="Z3" s="17" t="s">
        <v>4</v>
      </c>
      <c r="AA3" s="17" t="s">
        <v>5</v>
      </c>
      <c r="AB3" s="17" t="s">
        <v>1</v>
      </c>
      <c r="AC3" s="17" t="s">
        <v>6</v>
      </c>
      <c r="AD3" s="17" t="s">
        <v>7</v>
      </c>
      <c r="AE3" s="2"/>
    </row>
    <row r="4" spans="2:31" x14ac:dyDescent="0.25">
      <c r="B4" s="39" t="s">
        <v>21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2:31" x14ac:dyDescent="0.25">
      <c r="B5" s="6"/>
      <c r="AD5" s="7"/>
    </row>
    <row r="6" spans="2:31" x14ac:dyDescent="0.25">
      <c r="B6" s="12" t="s">
        <v>107</v>
      </c>
      <c r="AD6" s="7"/>
    </row>
    <row r="7" spans="2:31" x14ac:dyDescent="0.25">
      <c r="B7" s="6" t="s">
        <v>106</v>
      </c>
      <c r="E7" s="7">
        <v>13757</v>
      </c>
      <c r="F7" s="7">
        <v>10020</v>
      </c>
      <c r="G7" s="7">
        <v>14213</v>
      </c>
      <c r="H7" s="7">
        <v>9319</v>
      </c>
      <c r="K7" s="7">
        <v>3686</v>
      </c>
      <c r="L7" s="7">
        <v>13757</v>
      </c>
      <c r="M7" s="7">
        <v>12082</v>
      </c>
      <c r="N7" s="7">
        <v>11039</v>
      </c>
      <c r="O7" s="7">
        <v>5021</v>
      </c>
      <c r="P7" s="7">
        <v>10020</v>
      </c>
      <c r="Q7" s="7">
        <v>7172</v>
      </c>
      <c r="R7" s="7">
        <v>6109</v>
      </c>
      <c r="S7" s="7">
        <v>3424</v>
      </c>
      <c r="V7" s="7">
        <v>3686</v>
      </c>
      <c r="W7" s="23">
        <v>1675</v>
      </c>
      <c r="X7" s="7">
        <v>1043</v>
      </c>
      <c r="Y7" s="7">
        <v>6018</v>
      </c>
      <c r="Z7" s="7">
        <v>5021</v>
      </c>
      <c r="AA7" s="7">
        <v>2848</v>
      </c>
      <c r="AB7" s="7">
        <v>1063</v>
      </c>
      <c r="AC7" s="7">
        <v>2685</v>
      </c>
      <c r="AD7" s="7">
        <v>3424</v>
      </c>
    </row>
    <row r="8" spans="2:31" x14ac:dyDescent="0.25">
      <c r="B8" s="6" t="s">
        <v>105</v>
      </c>
      <c r="E8" s="7">
        <v>18052</v>
      </c>
      <c r="F8" s="7">
        <v>16067</v>
      </c>
      <c r="G8" s="7">
        <v>16578</v>
      </c>
      <c r="H8" s="7">
        <v>14243</v>
      </c>
      <c r="K8" s="7">
        <v>18281</v>
      </c>
      <c r="L8" s="7">
        <v>18052</v>
      </c>
      <c r="M8" s="7">
        <v>19535</v>
      </c>
      <c r="N8" s="7">
        <v>21341</v>
      </c>
      <c r="O8" s="7">
        <v>18252</v>
      </c>
      <c r="P8" s="7">
        <v>16067</v>
      </c>
      <c r="Q8" s="7">
        <v>15816</v>
      </c>
      <c r="R8" s="7">
        <v>17292</v>
      </c>
      <c r="S8" s="7">
        <v>17308</v>
      </c>
      <c r="V8" s="7">
        <v>18281</v>
      </c>
      <c r="W8" s="23">
        <v>18052</v>
      </c>
      <c r="X8" s="7">
        <v>19535</v>
      </c>
      <c r="Y8" s="7">
        <v>21341</v>
      </c>
      <c r="Z8" s="7">
        <v>18252</v>
      </c>
      <c r="AA8" s="7">
        <v>16067</v>
      </c>
      <c r="AB8" s="7">
        <v>15816</v>
      </c>
      <c r="AC8" s="7">
        <v>17292</v>
      </c>
      <c r="AD8" s="7">
        <v>17308</v>
      </c>
    </row>
    <row r="9" spans="2:31" x14ac:dyDescent="0.25">
      <c r="B9" s="36"/>
      <c r="C9" s="36"/>
      <c r="D9" s="36"/>
      <c r="E9" s="37"/>
      <c r="F9" s="37"/>
      <c r="G9" s="37"/>
      <c r="H9" s="37"/>
      <c r="I9" s="36"/>
      <c r="J9" s="36"/>
      <c r="K9" s="37"/>
      <c r="L9" s="37"/>
      <c r="M9" s="37"/>
      <c r="N9" s="37"/>
      <c r="O9" s="37"/>
      <c r="P9" s="37"/>
      <c r="Q9" s="37"/>
      <c r="R9" s="37"/>
      <c r="S9" s="37"/>
      <c r="T9" s="36"/>
      <c r="U9" s="36"/>
      <c r="V9" s="37"/>
      <c r="W9" s="37"/>
      <c r="X9" s="37"/>
      <c r="Y9" s="37"/>
      <c r="Z9" s="37"/>
      <c r="AA9" s="37"/>
      <c r="AB9" s="37"/>
      <c r="AC9" s="37"/>
      <c r="AD9" s="37"/>
    </row>
    <row r="10" spans="2:31" ht="18" customHeight="1" x14ac:dyDescent="0.25">
      <c r="B10" s="12" t="s">
        <v>112</v>
      </c>
      <c r="E10" s="7"/>
      <c r="F10" s="7"/>
      <c r="G10" s="7"/>
      <c r="H10" s="7"/>
      <c r="K10" s="7"/>
      <c r="L10" s="7"/>
      <c r="M10" s="7"/>
      <c r="N10" s="7"/>
      <c r="O10" s="7"/>
      <c r="P10" s="7"/>
      <c r="Q10" s="7"/>
      <c r="R10" s="7"/>
      <c r="S10" s="7"/>
      <c r="V10" s="7"/>
      <c r="W10" s="7"/>
      <c r="X10" s="7"/>
      <c r="Y10" s="7"/>
      <c r="Z10" s="7"/>
      <c r="AA10" s="7"/>
      <c r="AB10" s="7"/>
      <c r="AC10" s="7"/>
      <c r="AD10" s="7"/>
    </row>
    <row r="11" spans="2:31" x14ac:dyDescent="0.25">
      <c r="B11" s="6" t="s">
        <v>109</v>
      </c>
      <c r="D11" s="7"/>
      <c r="E11" s="7">
        <v>1516</v>
      </c>
      <c r="F11" s="7">
        <v>1424</v>
      </c>
      <c r="G11" s="7">
        <v>1429</v>
      </c>
      <c r="H11" s="7">
        <v>1329</v>
      </c>
      <c r="I11" s="7"/>
      <c r="J11" s="7"/>
      <c r="K11" s="7">
        <v>1543</v>
      </c>
      <c r="L11" s="7">
        <v>1516</v>
      </c>
      <c r="M11" s="7">
        <v>1503</v>
      </c>
      <c r="N11" s="7">
        <v>1468</v>
      </c>
      <c r="O11" s="7">
        <v>1414</v>
      </c>
      <c r="P11" s="7">
        <v>1424</v>
      </c>
      <c r="Q11" s="7">
        <v>1416</v>
      </c>
      <c r="R11" s="7">
        <v>1384</v>
      </c>
      <c r="S11" s="7">
        <v>1396</v>
      </c>
      <c r="T11" s="7"/>
      <c r="U11" s="7"/>
      <c r="V11" s="7">
        <v>1543</v>
      </c>
      <c r="W11" s="7">
        <v>1516</v>
      </c>
      <c r="X11" s="7">
        <v>1503</v>
      </c>
      <c r="Y11" s="7">
        <v>1468</v>
      </c>
      <c r="Z11" s="7">
        <v>1414</v>
      </c>
      <c r="AA11" s="7">
        <v>1424</v>
      </c>
      <c r="AB11" s="7">
        <v>1416</v>
      </c>
      <c r="AC11" s="7">
        <v>1384</v>
      </c>
      <c r="AD11" s="7">
        <v>1396</v>
      </c>
    </row>
    <row r="12" spans="2:31" x14ac:dyDescent="0.25">
      <c r="B12" s="6" t="s">
        <v>110</v>
      </c>
      <c r="E12" s="33">
        <v>2.1</v>
      </c>
      <c r="F12" s="33">
        <v>2.4</v>
      </c>
      <c r="G12" s="29">
        <v>1.2</v>
      </c>
      <c r="H12" s="34" t="s">
        <v>111</v>
      </c>
      <c r="I12" s="29"/>
      <c r="J12" s="29"/>
      <c r="K12" s="29">
        <v>2.2999999999999998</v>
      </c>
      <c r="L12" s="29">
        <v>2.1</v>
      </c>
      <c r="M12" s="29">
        <v>3</v>
      </c>
      <c r="N12" s="29">
        <v>1.8</v>
      </c>
      <c r="O12" s="29">
        <v>2</v>
      </c>
      <c r="P12" s="29">
        <v>2.4</v>
      </c>
      <c r="Q12" s="29">
        <v>1.8</v>
      </c>
      <c r="R12" s="29">
        <v>2.4</v>
      </c>
      <c r="S12" s="29">
        <v>3.2</v>
      </c>
      <c r="T12" s="29"/>
      <c r="U12" s="29"/>
      <c r="V12" s="29">
        <v>2.2999999999999998</v>
      </c>
      <c r="W12" s="31">
        <v>2.1</v>
      </c>
      <c r="X12" s="29">
        <v>3</v>
      </c>
      <c r="Y12" s="29">
        <v>1.8</v>
      </c>
      <c r="Z12" s="31">
        <v>2</v>
      </c>
      <c r="AA12" s="29">
        <v>2.4</v>
      </c>
      <c r="AB12" s="29">
        <v>1.8</v>
      </c>
      <c r="AC12" s="31">
        <v>2.4</v>
      </c>
      <c r="AD12" s="29">
        <v>3.2</v>
      </c>
    </row>
    <row r="13" spans="2:31" x14ac:dyDescent="0.25">
      <c r="B13" s="6" t="s">
        <v>108</v>
      </c>
      <c r="C13" s="30"/>
      <c r="D13" s="30"/>
      <c r="E13" s="30">
        <v>4.8000000000000001E-2</v>
      </c>
      <c r="F13" s="30">
        <v>4.7E-2</v>
      </c>
      <c r="G13" s="30">
        <v>4.7E-2</v>
      </c>
      <c r="H13" s="30">
        <v>4.4999999999999998E-2</v>
      </c>
      <c r="I13" s="30"/>
      <c r="J13" s="30"/>
      <c r="K13" s="30">
        <v>5.5E-2</v>
      </c>
      <c r="L13" s="30">
        <v>4.8000000000000001E-2</v>
      </c>
      <c r="M13" s="30">
        <v>4.8000000000000001E-2</v>
      </c>
      <c r="N13" s="30">
        <v>4.9000000000000002E-2</v>
      </c>
      <c r="O13" s="30">
        <v>4.9000000000000002E-2</v>
      </c>
      <c r="P13" s="30">
        <v>4.7E-2</v>
      </c>
      <c r="Q13" s="30">
        <v>4.7E-2</v>
      </c>
      <c r="R13" s="30">
        <v>4.8000000000000001E-2</v>
      </c>
      <c r="S13" s="30">
        <v>0.05</v>
      </c>
      <c r="T13" s="30"/>
      <c r="U13" s="30"/>
      <c r="V13" s="30">
        <v>5.5E-2</v>
      </c>
      <c r="W13" s="30">
        <v>0.05</v>
      </c>
      <c r="X13" s="30">
        <v>4.5999999999999999E-2</v>
      </c>
      <c r="Y13" s="32">
        <v>4.8000000000000001E-2</v>
      </c>
      <c r="Z13" s="32">
        <v>4.9000000000000002E-2</v>
      </c>
      <c r="AA13" s="32">
        <v>4.5999999999999999E-2</v>
      </c>
      <c r="AB13" s="32">
        <v>4.3999999999999997E-2</v>
      </c>
      <c r="AC13" s="32">
        <v>4.7E-2</v>
      </c>
      <c r="AD13" s="30">
        <v>0.05</v>
      </c>
    </row>
    <row r="14" spans="2:31" x14ac:dyDescent="0.25">
      <c r="B14" s="36"/>
      <c r="C14" s="36"/>
      <c r="D14" s="36"/>
      <c r="E14" s="37"/>
      <c r="F14" s="37"/>
      <c r="G14" s="37"/>
      <c r="H14" s="37"/>
      <c r="I14" s="36"/>
      <c r="J14" s="36"/>
      <c r="K14" s="37"/>
      <c r="L14" s="37"/>
      <c r="M14" s="37"/>
      <c r="N14" s="37"/>
      <c r="O14" s="37"/>
      <c r="P14" s="37"/>
      <c r="Q14" s="37"/>
      <c r="R14" s="37"/>
      <c r="S14" s="37"/>
      <c r="T14" s="36"/>
      <c r="U14" s="36"/>
      <c r="V14" s="37"/>
      <c r="W14" s="37"/>
      <c r="X14" s="37"/>
      <c r="Y14" s="37"/>
      <c r="Z14" s="37"/>
      <c r="AA14" s="37"/>
      <c r="AB14" s="37"/>
      <c r="AC14" s="37"/>
      <c r="AD14" s="37"/>
    </row>
    <row r="15" spans="2:31" x14ac:dyDescent="0.25"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2:31" x14ac:dyDescent="0.25">
      <c r="X16" s="20"/>
    </row>
  </sheetData>
  <mergeCells count="3">
    <mergeCell ref="C1:H1"/>
    <mergeCell ref="J1:S1"/>
    <mergeCell ref="U1:AD1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18b250-17fb-4931-ad09-342364268389">
      <Terms xmlns="http://schemas.microsoft.com/office/infopath/2007/PartnerControls"/>
    </lcf76f155ced4ddcb4097134ff3c332f>
    <TaxCatchAll xmlns="c75d0b57-7d81-4889-be34-babc2365403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A0792582FDB8479D65E2DC1B159DAD" ma:contentTypeVersion="12" ma:contentTypeDescription="Opprett et nytt dokument." ma:contentTypeScope="" ma:versionID="7a0b7a996ea5c0db0310cedb47c96a01">
  <xsd:schema xmlns:xsd="http://www.w3.org/2001/XMLSchema" xmlns:xs="http://www.w3.org/2001/XMLSchema" xmlns:p="http://schemas.microsoft.com/office/2006/metadata/properties" xmlns:ns2="3018b250-17fb-4931-ad09-342364268389" xmlns:ns3="c75d0b57-7d81-4889-be34-babc2365403f" targetNamespace="http://schemas.microsoft.com/office/2006/metadata/properties" ma:root="true" ma:fieldsID="5dafe0ee89d7c559b3bb6d39279abe54" ns2:_="" ns3:_="">
    <xsd:import namespace="3018b250-17fb-4931-ad09-342364268389"/>
    <xsd:import namespace="c75d0b57-7d81-4889-be34-babc236540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18b250-17fb-4931-ad09-3423642683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Bildemerkelapper" ma:readOnly="false" ma:fieldId="{5cf76f15-5ced-4ddc-b409-7134ff3c332f}" ma:taxonomyMulti="true" ma:sspId="96c3e579-1f43-4007-84da-64217ce272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5d0b57-7d81-4889-be34-babc2365403f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7078d502-710c-43f2-a2b6-e61774b5a166}" ma:internalName="TaxCatchAll" ma:showField="CatchAllData" ma:web="c75d0b57-7d81-4889-be34-babc236540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C1FD16-BAA4-4ACE-8ABA-970AAB8623B4}">
  <ds:schemaRefs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c75d0b57-7d81-4889-be34-babc2365403f"/>
    <ds:schemaRef ds:uri="http://schemas.microsoft.com/office/2006/documentManagement/types"/>
    <ds:schemaRef ds:uri="3018b250-17fb-4931-ad09-342364268389"/>
    <ds:schemaRef ds:uri="http://www.w3.org/XML/1998/namespa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B7EB17F-6773-41AC-9397-10785AC929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18b250-17fb-4931-ad09-342364268389"/>
    <ds:schemaRef ds:uri="c75d0b57-7d81-4889-be34-babc236540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DCD672-D1DC-4217-BED6-5C13F91FC5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6</vt:i4>
      </vt:variant>
      <vt:variant>
        <vt:lpstr>Navngitte områder</vt:lpstr>
      </vt:variant>
      <vt:variant>
        <vt:i4>7</vt:i4>
      </vt:variant>
    </vt:vector>
  </HeadingPairs>
  <TitlesOfParts>
    <vt:vector size="13" baseType="lpstr">
      <vt:lpstr>Front page</vt:lpstr>
      <vt:lpstr>Income Statement</vt:lpstr>
      <vt:lpstr>Financial Position</vt:lpstr>
      <vt:lpstr>Cashflow</vt:lpstr>
      <vt:lpstr>Segments</vt:lpstr>
      <vt:lpstr>Other Key figures</vt:lpstr>
      <vt:lpstr>Cashflow!Utskriftsområde</vt:lpstr>
      <vt:lpstr>'Financial Position'!Utskriftsområde</vt:lpstr>
      <vt:lpstr>'Front page'!Utskriftsområde</vt:lpstr>
      <vt:lpstr>'Income Statement'!Utskriftsområde</vt:lpstr>
      <vt:lpstr>'Other Key figures'!Utskriftsområde</vt:lpstr>
      <vt:lpstr>Segments!Utskriftsområde</vt:lpstr>
      <vt:lpstr>Segments!Utskriftstitler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Arnt Eriksen</cp:lastModifiedBy>
  <cp:lastPrinted>2026-05-08T07:48:00Z</cp:lastPrinted>
  <dcterms:created xsi:type="dcterms:W3CDTF">2026-04-08T13:24:12Z</dcterms:created>
  <dcterms:modified xsi:type="dcterms:W3CDTF">2026-05-11T14:41:46Z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0x010100F1A0792582FDB8479D65E2DC1B159DAD</vt:lpwstr>
  </property>
  <property fmtid="{D5CDD505-2E9C-101B-9397-08002B2CF9AE}" pid="3" name="MediaServiceImageTags">
    <vt:lpwstr/>
  </property>
</Properties>
</file>