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ea.sharepoint.com/sites/Rapportering/Delade dokument/2026 Q2/Rapport/"/>
    </mc:Choice>
  </mc:AlternateContent>
  <xr:revisionPtr revIDLastSave="4531" documentId="8_{98D0E750-4AA7-4C8C-85F5-312F3F405490}" xr6:coauthVersionLast="47" xr6:coauthVersionMax="47" xr10:uidLastSave="{62609DC3-DBB0-4FE9-9729-953231F19583}"/>
  <bookViews>
    <workbookView xWindow="-120" yWindow="-120" windowWidth="38640" windowHeight="21120" xr2:uid="{1E439DF1-6D40-4694-9504-6EDE6A9E098D}"/>
  </bookViews>
  <sheets>
    <sheet name="Nyckel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40" i="2" l="1"/>
  <c r="AD40" i="2"/>
  <c r="AB39" i="2"/>
  <c r="AB40" i="2" s="1"/>
  <c r="AA39" i="2"/>
  <c r="AA36" i="2"/>
  <c r="AA40" i="2" s="1"/>
  <c r="AA30" i="2"/>
  <c r="AA19" i="2"/>
  <c r="AA20" i="2" s="1"/>
  <c r="AA18" i="2"/>
  <c r="AA11" i="2"/>
  <c r="AA16" i="2" s="1"/>
  <c r="AA9" i="2"/>
  <c r="AA7" i="2"/>
  <c r="D81" i="2"/>
  <c r="D75" i="2"/>
  <c r="D74" i="2"/>
  <c r="D70" i="2"/>
  <c r="D67" i="2"/>
  <c r="D71" i="2" s="1"/>
  <c r="D62" i="2"/>
  <c r="D64" i="2" s="1"/>
  <c r="D55" i="2"/>
  <c r="D59" i="2" s="1"/>
  <c r="D51" i="2"/>
  <c r="D49" i="2"/>
  <c r="D52" i="2" s="1"/>
  <c r="D45" i="2"/>
  <c r="D46" i="2" s="1"/>
  <c r="D41" i="2"/>
  <c r="D35" i="2"/>
  <c r="D30" i="2"/>
  <c r="D25" i="2"/>
  <c r="D20" i="2"/>
  <c r="D15" i="2"/>
  <c r="D9" i="2"/>
  <c r="D76" i="2" l="1"/>
  <c r="AA26" i="2"/>
  <c r="AA27" i="2"/>
  <c r="AA28" i="2"/>
  <c r="AB30" i="2"/>
  <c r="AB19" i="2"/>
  <c r="AB9" i="2"/>
  <c r="AB7" i="2"/>
  <c r="AB18" i="2" s="1"/>
  <c r="E81" i="2"/>
  <c r="E75" i="2"/>
  <c r="E74" i="2"/>
  <c r="E70" i="2"/>
  <c r="E67" i="2"/>
  <c r="E62" i="2"/>
  <c r="E64" i="2" s="1"/>
  <c r="E55" i="2"/>
  <c r="E59" i="2" s="1"/>
  <c r="E51" i="2"/>
  <c r="E49" i="2"/>
  <c r="E45" i="2"/>
  <c r="E41" i="2"/>
  <c r="E35" i="2"/>
  <c r="E30" i="2"/>
  <c r="E25" i="2"/>
  <c r="E20" i="2"/>
  <c r="E15" i="2"/>
  <c r="E9" i="2"/>
  <c r="E46" i="2" l="1"/>
  <c r="E71" i="2"/>
  <c r="E52" i="2"/>
  <c r="AB20" i="2"/>
  <c r="AB28" i="2" s="1"/>
  <c r="AB11" i="2"/>
  <c r="E76" i="2"/>
  <c r="AC30" i="2"/>
  <c r="AC19" i="2"/>
  <c r="AC9" i="2"/>
  <c r="AC7" i="2"/>
  <c r="F81" i="2"/>
  <c r="F75" i="2"/>
  <c r="F74" i="2"/>
  <c r="F70" i="2"/>
  <c r="F67" i="2"/>
  <c r="F71" i="2" s="1"/>
  <c r="F62" i="2"/>
  <c r="F64" i="2" s="1"/>
  <c r="F55" i="2"/>
  <c r="F59" i="2" s="1"/>
  <c r="F51" i="2"/>
  <c r="F49" i="2"/>
  <c r="F45" i="2"/>
  <c r="F46" i="2" s="1"/>
  <c r="F41" i="2"/>
  <c r="F35" i="2"/>
  <c r="F30" i="2"/>
  <c r="F25" i="2"/>
  <c r="F20" i="2"/>
  <c r="F15" i="2"/>
  <c r="F9" i="2"/>
  <c r="AC11" i="2" l="1"/>
  <c r="AC16" i="2" s="1"/>
  <c r="AC27" i="2" s="1"/>
  <c r="AB26" i="2"/>
  <c r="AB16" i="2"/>
  <c r="AB27" i="2" s="1"/>
  <c r="AC18" i="2"/>
  <c r="AC20" i="2"/>
  <c r="AC28" i="2" s="1"/>
  <c r="F76" i="2"/>
  <c r="F52" i="2"/>
  <c r="AG40" i="2"/>
  <c r="AD19" i="2"/>
  <c r="AD30" i="2"/>
  <c r="AD9" i="2"/>
  <c r="AD7" i="2"/>
  <c r="AD18" i="2" s="1"/>
  <c r="G12" i="2"/>
  <c r="G49" i="2" s="1"/>
  <c r="G8" i="2"/>
  <c r="G7" i="2"/>
  <c r="G9" i="2" s="1"/>
  <c r="G81" i="2"/>
  <c r="G75" i="2"/>
  <c r="G74" i="2"/>
  <c r="G70" i="2"/>
  <c r="G67" i="2"/>
  <c r="G62" i="2"/>
  <c r="G64" i="2" s="1"/>
  <c r="G55" i="2"/>
  <c r="G59" i="2" s="1"/>
  <c r="G51" i="2"/>
  <c r="G45" i="2"/>
  <c r="G46" i="2" s="1"/>
  <c r="G41" i="2"/>
  <c r="G35" i="2"/>
  <c r="G30" i="2"/>
  <c r="G25" i="2"/>
  <c r="G20" i="2"/>
  <c r="G76" i="2" l="1"/>
  <c r="AC26" i="2"/>
  <c r="G15" i="2"/>
  <c r="G52" i="2"/>
  <c r="AD20" i="2"/>
  <c r="AD28" i="2" s="1"/>
  <c r="AD11" i="2"/>
  <c r="G71" i="2"/>
  <c r="AD16" i="2" l="1"/>
  <c r="AD27" i="2" s="1"/>
  <c r="AD26" i="2"/>
  <c r="H45" i="2" l="1"/>
  <c r="AE9" i="2"/>
  <c r="AE30" i="2"/>
  <c r="H55" i="2"/>
  <c r="V81" i="2" l="1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AH40" i="2"/>
  <c r="H59" i="2" l="1"/>
  <c r="H46" i="2" l="1"/>
  <c r="H41" i="2"/>
  <c r="H15" i="2" l="1"/>
  <c r="H9" i="2"/>
  <c r="AF30" i="2"/>
  <c r="AF19" i="2"/>
  <c r="AF18" i="2"/>
  <c r="I76" i="2"/>
  <c r="I71" i="2"/>
  <c r="I64" i="2"/>
  <c r="I59" i="2"/>
  <c r="I52" i="2"/>
  <c r="I46" i="2"/>
  <c r="I41" i="2"/>
  <c r="I35" i="2"/>
  <c r="I30" i="2"/>
  <c r="I25" i="2"/>
  <c r="I20" i="2"/>
  <c r="I15" i="2"/>
  <c r="I9" i="2"/>
  <c r="AF20" i="2" l="1"/>
  <c r="AF28" i="2" s="1"/>
  <c r="AF11" i="2"/>
  <c r="AF16" i="2" s="1"/>
  <c r="AF27" i="2" s="1"/>
  <c r="AF26" i="2" l="1"/>
  <c r="AE7" i="2"/>
  <c r="AE18" i="2" l="1"/>
  <c r="AE19" i="2"/>
  <c r="AE11" i="2"/>
  <c r="AE16" i="2" s="1"/>
  <c r="AE20" i="2" l="1"/>
  <c r="AE28" i="2" s="1"/>
  <c r="AE26" i="2"/>
  <c r="AE27" i="2"/>
  <c r="H75" i="2" l="1"/>
  <c r="H74" i="2"/>
  <c r="H70" i="2"/>
  <c r="H67" i="2"/>
  <c r="H62" i="2"/>
  <c r="H64" i="2" s="1"/>
  <c r="H51" i="2"/>
  <c r="H49" i="2"/>
  <c r="H35" i="2"/>
  <c r="H30" i="2"/>
  <c r="H25" i="2"/>
  <c r="H20" i="2"/>
  <c r="H52" i="2" l="1"/>
  <c r="H76" i="2"/>
  <c r="H71" i="2"/>
  <c r="J55" i="2" l="1"/>
  <c r="K55" i="2"/>
  <c r="K59" i="2" s="1"/>
  <c r="J8" i="2" l="1"/>
  <c r="AG30" i="2" l="1"/>
  <c r="AG19" i="2"/>
  <c r="AG18" i="2"/>
  <c r="J75" i="2"/>
  <c r="J74" i="2"/>
  <c r="J70" i="2"/>
  <c r="J67" i="2"/>
  <c r="J62" i="2"/>
  <c r="J64" i="2" s="1"/>
  <c r="J59" i="2"/>
  <c r="J51" i="2"/>
  <c r="J49" i="2"/>
  <c r="J45" i="2"/>
  <c r="J46" i="2" s="1"/>
  <c r="J41" i="2"/>
  <c r="J35" i="2"/>
  <c r="J30" i="2"/>
  <c r="J25" i="2"/>
  <c r="J20" i="2"/>
  <c r="J15" i="2"/>
  <c r="J9" i="2"/>
  <c r="AQ14" i="2"/>
  <c r="AK18" i="2"/>
  <c r="AK20" i="2" s="1"/>
  <c r="AL18" i="2"/>
  <c r="AL20" i="2" s="1"/>
  <c r="AM18" i="2"/>
  <c r="AM20" i="2" s="1"/>
  <c r="AN18" i="2"/>
  <c r="AN20" i="2" s="1"/>
  <c r="AO18" i="2"/>
  <c r="AO20" i="2" s="1"/>
  <c r="AP18" i="2"/>
  <c r="AP20" i="2" s="1"/>
  <c r="AR18" i="2"/>
  <c r="AR20" i="2" s="1"/>
  <c r="AS18" i="2"/>
  <c r="AS20" i="2" s="1"/>
  <c r="AT18" i="2"/>
  <c r="AT20" i="2" s="1"/>
  <c r="AU18" i="2"/>
  <c r="AU20" i="2" s="1"/>
  <c r="AV18" i="2"/>
  <c r="AV20" i="2" s="1"/>
  <c r="AW18" i="2"/>
  <c r="AW20" i="2" s="1"/>
  <c r="AX18" i="2"/>
  <c r="AX20" i="2" s="1"/>
  <c r="AH19" i="2"/>
  <c r="AG20" i="2" l="1"/>
  <c r="AG28" i="2" s="1"/>
  <c r="J76" i="2"/>
  <c r="AG11" i="2"/>
  <c r="AG16" i="2" s="1"/>
  <c r="AG27" i="2" s="1"/>
  <c r="J71" i="2"/>
  <c r="J52" i="2"/>
  <c r="AH10" i="2"/>
  <c r="AG26" i="2" l="1"/>
  <c r="AK11" i="2"/>
  <c r="AK26" i="2" s="1"/>
  <c r="N71" i="2"/>
  <c r="V71" i="2"/>
  <c r="O71" i="2"/>
  <c r="S71" i="2"/>
  <c r="T71" i="2"/>
  <c r="U71" i="2"/>
  <c r="K8" i="2"/>
  <c r="K7" i="2"/>
  <c r="AH7" i="2" l="1"/>
  <c r="K67" i="2"/>
  <c r="AH30" i="2"/>
  <c r="AH11" i="2" l="1"/>
  <c r="AH26" i="2" s="1"/>
  <c r="AH18" i="2"/>
  <c r="AH20" i="2" s="1"/>
  <c r="AH28" i="2" s="1"/>
  <c r="K20" i="2"/>
  <c r="K30" i="2"/>
  <c r="AH16" i="2" l="1"/>
  <c r="AH27" i="2" s="1"/>
  <c r="L28" i="2"/>
  <c r="L30" i="2" s="1"/>
  <c r="M30" i="2"/>
  <c r="K41" i="2" l="1"/>
  <c r="K74" i="2"/>
  <c r="K70" i="2"/>
  <c r="K71" i="2" s="1"/>
  <c r="K45" i="2"/>
  <c r="K46" i="2" s="1"/>
  <c r="K35" i="2"/>
  <c r="M35" i="2"/>
  <c r="L35" i="2"/>
  <c r="K75" i="2"/>
  <c r="K62" i="2"/>
  <c r="K64" i="2" s="1"/>
  <c r="K51" i="2"/>
  <c r="K49" i="2"/>
  <c r="K25" i="2"/>
  <c r="K15" i="2"/>
  <c r="K9" i="2"/>
  <c r="K76" i="2" l="1"/>
  <c r="K52" i="2"/>
  <c r="L51" i="2"/>
  <c r="L8" i="2"/>
  <c r="AI30" i="2" l="1"/>
  <c r="AI19" i="2"/>
  <c r="AI7" i="2"/>
  <c r="AI11" i="2" l="1"/>
  <c r="AI16" i="2" s="1"/>
  <c r="AI27" i="2" s="1"/>
  <c r="AI18" i="2"/>
  <c r="AI20" i="2" s="1"/>
  <c r="L75" i="2"/>
  <c r="L74" i="2"/>
  <c r="L67" i="2"/>
  <c r="L71" i="2" s="1"/>
  <c r="L62" i="2"/>
  <c r="L64" i="2" s="1"/>
  <c r="L59" i="2"/>
  <c r="L49" i="2"/>
  <c r="L45" i="2"/>
  <c r="L46" i="2" s="1"/>
  <c r="L41" i="2"/>
  <c r="L25" i="2"/>
  <c r="L20" i="2"/>
  <c r="L15" i="2"/>
  <c r="L9" i="2"/>
  <c r="AI26" i="2" l="1"/>
  <c r="L76" i="2"/>
  <c r="L52" i="2"/>
  <c r="M59" i="2" l="1"/>
  <c r="AJ10" i="2" l="1"/>
  <c r="AJ30" i="2"/>
  <c r="M51" i="2"/>
  <c r="M45" i="2"/>
  <c r="R7" i="2" l="1"/>
  <c r="R8" i="2"/>
  <c r="AJ7" i="2" l="1"/>
  <c r="AJ18" i="2" s="1"/>
  <c r="AJ20" i="2" s="1"/>
  <c r="M9" i="2" l="1"/>
  <c r="AJ11" i="2" l="1"/>
  <c r="O57" i="2"/>
  <c r="Q74" i="2"/>
  <c r="AJ26" i="2" l="1"/>
  <c r="AJ16" i="2"/>
  <c r="M49" i="2"/>
  <c r="AJ28" i="2" l="1"/>
  <c r="AJ27" i="2"/>
  <c r="O58" i="2"/>
  <c r="O59" i="2" s="1"/>
  <c r="M74" i="2" l="1"/>
  <c r="M75" i="2"/>
  <c r="M67" i="2"/>
  <c r="M71" i="2" s="1"/>
  <c r="M62" i="2"/>
  <c r="M41" i="2"/>
  <c r="O41" i="2"/>
  <c r="R57" i="2" l="1"/>
  <c r="Q57" i="2"/>
  <c r="P57" i="2"/>
  <c r="P55" i="2"/>
  <c r="Q55" i="2"/>
  <c r="R55" i="2"/>
  <c r="S55" i="2"/>
  <c r="S59" i="2" s="1"/>
  <c r="T55" i="2"/>
  <c r="T59" i="2" s="1"/>
  <c r="U55" i="2"/>
  <c r="U59" i="2" s="1"/>
  <c r="V55" i="2"/>
  <c r="V59" i="2" s="1"/>
  <c r="R59" i="2" l="1"/>
  <c r="Q59" i="2"/>
  <c r="P59" i="2"/>
  <c r="O74" i="2"/>
  <c r="P74" i="2"/>
  <c r="R74" i="2"/>
  <c r="S74" i="2"/>
  <c r="T74" i="2"/>
  <c r="U74" i="2"/>
  <c r="O75" i="2"/>
  <c r="P75" i="2"/>
  <c r="Q75" i="2"/>
  <c r="R75" i="2"/>
  <c r="S75" i="2"/>
  <c r="T75" i="2"/>
  <c r="U75" i="2"/>
  <c r="O20" i="2"/>
  <c r="M76" i="2"/>
  <c r="P41" i="2"/>
  <c r="Q41" i="2"/>
  <c r="R41" i="2"/>
  <c r="S41" i="2"/>
  <c r="T41" i="2"/>
  <c r="U41" i="2"/>
  <c r="V41" i="2"/>
  <c r="M46" i="2"/>
  <c r="M15" i="2"/>
  <c r="M20" i="2"/>
  <c r="M25" i="2"/>
  <c r="M52" i="2"/>
  <c r="M64" i="2"/>
  <c r="T20" i="2"/>
  <c r="U20" i="2"/>
  <c r="V20" i="2"/>
  <c r="S20" i="2"/>
  <c r="R20" i="2"/>
  <c r="Q20" i="2"/>
  <c r="P20" i="2"/>
  <c r="AL30" i="2"/>
  <c r="AL11" i="2"/>
  <c r="O64" i="2"/>
  <c r="O52" i="2"/>
  <c r="O46" i="2"/>
  <c r="O35" i="2"/>
  <c r="O30" i="2"/>
  <c r="O25" i="2"/>
  <c r="O15" i="2"/>
  <c r="O9" i="2"/>
  <c r="P24" i="2"/>
  <c r="P25" i="2" s="1"/>
  <c r="AN30" i="2"/>
  <c r="P34" i="2"/>
  <c r="P35" i="2" s="1"/>
  <c r="P45" i="2"/>
  <c r="P46" i="2" s="1"/>
  <c r="P70" i="2"/>
  <c r="P71" i="2" s="1"/>
  <c r="Q70" i="2"/>
  <c r="Q71" i="2" s="1"/>
  <c r="AN11" i="2"/>
  <c r="P64" i="2"/>
  <c r="P52" i="2"/>
  <c r="P30" i="2"/>
  <c r="P15" i="2"/>
  <c r="P9" i="2"/>
  <c r="Q64" i="2"/>
  <c r="Q52" i="2"/>
  <c r="Q9" i="2"/>
  <c r="Q45" i="2"/>
  <c r="Q46" i="2" s="1"/>
  <c r="Q34" i="2"/>
  <c r="Q35" i="2" s="1"/>
  <c r="Q30" i="2"/>
  <c r="Q24" i="2"/>
  <c r="Q25" i="2" s="1"/>
  <c r="Q15" i="2"/>
  <c r="AO30" i="2"/>
  <c r="AO11" i="2"/>
  <c r="AO16" i="2" s="1"/>
  <c r="AL16" i="2" l="1"/>
  <c r="AL27" i="2" s="1"/>
  <c r="AL26" i="2"/>
  <c r="R76" i="2"/>
  <c r="P76" i="2"/>
  <c r="U76" i="2"/>
  <c r="T76" i="2"/>
  <c r="O76" i="2"/>
  <c r="Q76" i="2"/>
  <c r="S76" i="2"/>
  <c r="AL28" i="2"/>
  <c r="AN26" i="2"/>
  <c r="AN16" i="2"/>
  <c r="AO26" i="2"/>
  <c r="AO28" i="2"/>
  <c r="AO27" i="2"/>
  <c r="AN28" i="2" l="1"/>
  <c r="AN27" i="2"/>
  <c r="R34" i="2" l="1"/>
  <c r="R35" i="2" s="1"/>
  <c r="R45" i="2"/>
  <c r="R46" i="2" s="1"/>
  <c r="R70" i="2"/>
  <c r="R71" i="2" s="1"/>
  <c r="R64" i="2"/>
  <c r="R52" i="2"/>
  <c r="R30" i="2"/>
  <c r="R24" i="2"/>
  <c r="R25" i="2" s="1"/>
  <c r="R15" i="2"/>
  <c r="R9" i="2"/>
  <c r="AR11" i="2"/>
  <c r="AR16" i="2" s="1"/>
  <c r="AT11" i="2"/>
  <c r="AT26" i="2" s="1"/>
  <c r="AW11" i="2"/>
  <c r="AW26" i="2" s="1"/>
  <c r="AU11" i="2"/>
  <c r="AU26" i="2" s="1"/>
  <c r="AX11" i="2"/>
  <c r="AX26" i="2" s="1"/>
  <c r="AV11" i="2"/>
  <c r="AV16" i="2" s="1"/>
  <c r="AV27" i="2" s="1"/>
  <c r="AQ30" i="2"/>
  <c r="AQ19" i="2"/>
  <c r="AQ10" i="2"/>
  <c r="AQ7" i="2"/>
  <c r="AQ18" i="2" s="1"/>
  <c r="S33" i="2"/>
  <c r="AQ20" i="2" l="1"/>
  <c r="AQ11" i="2"/>
  <c r="AQ16" i="2" s="1"/>
  <c r="AW16" i="2"/>
  <c r="AW27" i="2" s="1"/>
  <c r="AV28" i="2"/>
  <c r="AT16" i="2"/>
  <c r="AT27" i="2" s="1"/>
  <c r="AV26" i="2"/>
  <c r="AX16" i="2"/>
  <c r="AU16" i="2"/>
  <c r="AR27" i="2"/>
  <c r="AR28" i="2"/>
  <c r="AR26" i="2"/>
  <c r="S30" i="2"/>
  <c r="AQ28" i="2" l="1"/>
  <c r="AW28" i="2"/>
  <c r="AT28" i="2"/>
  <c r="AQ26" i="2"/>
  <c r="AQ27" i="2"/>
  <c r="AU27" i="2"/>
  <c r="AU28" i="2"/>
  <c r="AX27" i="2"/>
  <c r="AX28" i="2"/>
  <c r="S52" i="2"/>
  <c r="S9" i="2" l="1"/>
  <c r="S25" i="2" l="1"/>
  <c r="S64" i="2" l="1"/>
  <c r="S46" i="2"/>
  <c r="S35" i="2" l="1"/>
  <c r="S15" i="2" l="1"/>
  <c r="T52" i="2" l="1"/>
  <c r="T46" i="2" l="1"/>
  <c r="AI28" i="2" l="1"/>
</calcChain>
</file>

<file path=xl/sharedStrings.xml><?xml version="1.0" encoding="utf-8"?>
<sst xmlns="http://schemas.openxmlformats.org/spreadsheetml/2006/main" count="285" uniqueCount="149">
  <si>
    <t>Resultat efter skatt på årsbasis</t>
  </si>
  <si>
    <t>Genomsnittligt eget kapital</t>
  </si>
  <si>
    <t>Räntebärande skulder</t>
  </si>
  <si>
    <t>Likvida medel</t>
  </si>
  <si>
    <t>Fastigheternas verkliga värden</t>
  </si>
  <si>
    <t>Eget kapital</t>
  </si>
  <si>
    <t>Antal utestående stamaktier</t>
  </si>
  <si>
    <t>Hyresvärde på årsbasis</t>
  </si>
  <si>
    <t>Genomsnittligt antal utestående aktier</t>
  </si>
  <si>
    <t>Räntebärande tillgångar</t>
  </si>
  <si>
    <t>Balansomslutning</t>
  </si>
  <si>
    <t>A</t>
  </si>
  <si>
    <t>B</t>
  </si>
  <si>
    <t>Avkastning på eget kapital, %</t>
  </si>
  <si>
    <t>A/B</t>
  </si>
  <si>
    <t>C</t>
  </si>
  <si>
    <t>Belåningsgrad, %</t>
  </si>
  <si>
    <t>Eget kapital per stamaktie, kr/aktie</t>
  </si>
  <si>
    <t>(A-B)/C</t>
  </si>
  <si>
    <t>Belåningsgrad vid periodens utgång, %</t>
  </si>
  <si>
    <t>Ekonomisk uthyrningsgrad vid periodens utgång, %</t>
  </si>
  <si>
    <t>Ekonomisk uthyrningsgrad under perioden, %</t>
  </si>
  <si>
    <t>Förvaltningsresultat per stamaktie, kr/aktie</t>
  </si>
  <si>
    <t>Förvaltningsresultat, kr/aktie</t>
  </si>
  <si>
    <t>Resultat per stamaktie, kr/aktie</t>
  </si>
  <si>
    <t>A-B-C</t>
  </si>
  <si>
    <t>Räntebärande nettoskuld, Mkr</t>
  </si>
  <si>
    <t>Soliditet, %</t>
  </si>
  <si>
    <t>Soliditet vid periodens slut, %</t>
  </si>
  <si>
    <t>Alternativa nyckeltal &amp; avstämningstabeller</t>
  </si>
  <si>
    <t>-</t>
  </si>
  <si>
    <t>Återläggning</t>
  </si>
  <si>
    <t xml:space="preserve">   Derivat enligt balansräkning</t>
  </si>
  <si>
    <t>Avdrag</t>
  </si>
  <si>
    <t>Eget kapital enligt balansräkning, Mkr</t>
  </si>
  <si>
    <t>Substansvärde EPRA NRV, Mkr</t>
  </si>
  <si>
    <t>Substansvärde EPRA NTA, Mkr</t>
  </si>
  <si>
    <t>Substansvärde EPRA NDV, Mkr</t>
  </si>
  <si>
    <t>Epra NRV per aktie, Sek</t>
  </si>
  <si>
    <t>Epra NTA per aktie, Sek</t>
  </si>
  <si>
    <t>Epra NDV per aktie, Sek</t>
  </si>
  <si>
    <t>Resultat efter skatt</t>
  </si>
  <si>
    <t>Antal Utestående stamaktier A och B</t>
  </si>
  <si>
    <t>Förvaltningsresultat</t>
  </si>
  <si>
    <t>Aktuell skatt</t>
  </si>
  <si>
    <t>Genomsnittligt antal aktier</t>
  </si>
  <si>
    <t>Return on equity, %</t>
  </si>
  <si>
    <t>Loan to value, %</t>
  </si>
  <si>
    <t>Equity per ordinary share A and B, SEK</t>
  </si>
  <si>
    <t>Economic occupancy rate, %</t>
  </si>
  <si>
    <t>Equity ratio, %</t>
  </si>
  <si>
    <t xml:space="preserve">Profit after tax on an annual basis </t>
  </si>
  <si>
    <t>Average of opening and closing equity</t>
  </si>
  <si>
    <t>Interest-bearing liabilities</t>
  </si>
  <si>
    <t>Fair value of the properties</t>
  </si>
  <si>
    <t>Equity</t>
  </si>
  <si>
    <t>Number of ordinary shares outstanding</t>
  </si>
  <si>
    <t>Annual contract value</t>
  </si>
  <si>
    <t>Rental value excluding project properties</t>
  </si>
  <si>
    <t>Profit from property management per ordinary share</t>
  </si>
  <si>
    <t>Profit from property management</t>
  </si>
  <si>
    <t>Average number of outstanding shares</t>
  </si>
  <si>
    <t>Earnings per ordinary share, SEK/share</t>
  </si>
  <si>
    <t>Profit after tax</t>
  </si>
  <si>
    <t>Interest-bearing net debt, MSEK</t>
  </si>
  <si>
    <t>Interest-bearing assets</t>
  </si>
  <si>
    <t>Alternative key ratios &amp; definitions</t>
  </si>
  <si>
    <t>Balance sheet total</t>
  </si>
  <si>
    <t>Number of outstanding shares</t>
  </si>
  <si>
    <t>EPRA EPS</t>
  </si>
  <si>
    <t>IFRS equity</t>
  </si>
  <si>
    <t>Net fair value on financial derivatives</t>
  </si>
  <si>
    <t>EPRA Net Reinstatement Value (NRV)</t>
  </si>
  <si>
    <t>Estimated real tax liability</t>
  </si>
  <si>
    <t>EPRA Net Tangible Assets (NTA)</t>
  </si>
  <si>
    <t>Deduction</t>
  </si>
  <si>
    <t>EPRA Net Disposal Value (NDV)</t>
  </si>
  <si>
    <t>Current tax</t>
  </si>
  <si>
    <t>Cash and cash equivalents</t>
  </si>
  <si>
    <t>Reversal</t>
  </si>
  <si>
    <t>Epra EPS / Epra Earnings per share</t>
  </si>
  <si>
    <t>EPRA NRV per share, SEK</t>
  </si>
  <si>
    <t>EPRA NTV per share, SEK</t>
  </si>
  <si>
    <t>EPRA NDV per share, SEK</t>
  </si>
  <si>
    <t>Jan - Mar</t>
  </si>
  <si>
    <t>Jan - Sep</t>
  </si>
  <si>
    <t>Net Asset Value EPRA</t>
  </si>
  <si>
    <t xml:space="preserve">   Bedömning verklig uppskjuten skatt 5,15%</t>
  </si>
  <si>
    <t>Direktavkastning, %</t>
  </si>
  <si>
    <t>Property yield, %</t>
  </si>
  <si>
    <t>Driftnetto</t>
  </si>
  <si>
    <t>Verkligt värde fastigheter exklusive projektfastigheter</t>
  </si>
  <si>
    <t>Net operating income for below properties</t>
  </si>
  <si>
    <t>Fair value of properties excluding project properties</t>
  </si>
  <si>
    <t>Jan - Dec</t>
  </si>
  <si>
    <t>Net operating income</t>
  </si>
  <si>
    <t>Hyresintäkter</t>
  </si>
  <si>
    <t>Rental income</t>
  </si>
  <si>
    <t>Hyrestillägg</t>
  </si>
  <si>
    <t>Rental supplements</t>
  </si>
  <si>
    <t>A/(B-C)</t>
  </si>
  <si>
    <t>Justerad överskottsgrad, %</t>
  </si>
  <si>
    <t>Justerad överskottsgrad (R12M), %</t>
  </si>
  <si>
    <t>Adjusted operating margin (R12M), %</t>
  </si>
  <si>
    <t>Adjusted operating margin, %</t>
  </si>
  <si>
    <t>Räntetäckningsgrad, ggr</t>
  </si>
  <si>
    <t>Interest cover ration, times</t>
  </si>
  <si>
    <t>Central administration</t>
  </si>
  <si>
    <t>Räntenetto</t>
  </si>
  <si>
    <t>Net interest costs</t>
  </si>
  <si>
    <t>Tomträtt och IFRS 16</t>
  </si>
  <si>
    <t>Land right lease and IFRS 16</t>
  </si>
  <si>
    <t>Räntetäckningsgrad (R12M), ggr</t>
  </si>
  <si>
    <t>Interest cover ration (R12M), times</t>
  </si>
  <si>
    <t>D</t>
  </si>
  <si>
    <t>(A-B)/(C-D)</t>
  </si>
  <si>
    <t>Överskottsgrad, %</t>
  </si>
  <si>
    <t>Operating margin, %</t>
  </si>
  <si>
    <t>Överskottsgrad (R12M), %</t>
  </si>
  <si>
    <t>Operating margin (R12M), %</t>
  </si>
  <si>
    <t>Driftnetto enligt intjäningsförmågan för fastigheter exklusive projektfastigheter</t>
  </si>
  <si>
    <t>Jan - Jun</t>
  </si>
  <si>
    <t>Substansvärde (NRV) vid periodens slut, kr/aktie</t>
  </si>
  <si>
    <t>Deferred tax liabilitier related to changes in value properties</t>
  </si>
  <si>
    <t>Substansvärde (NRV) per stamaktie, kr/aktie</t>
  </si>
  <si>
    <t>NRV per ordinary share A and B, SEK</t>
  </si>
  <si>
    <t>Netto derivat enligt balansräkningen</t>
  </si>
  <si>
    <t>Uppskjuten skatt relaterat till värdeförändringar fastigheter</t>
  </si>
  <si>
    <t>(A+B+C)/D</t>
  </si>
  <si>
    <t>Uppskjuten skatt på underskott och obeskattade reserver</t>
  </si>
  <si>
    <t>Deferred tax on deficits and untaxed reserves.</t>
  </si>
  <si>
    <t xml:space="preserve">   Immateriella tillgångar relaterat till övervärde vid transaktion</t>
  </si>
  <si>
    <t>Intangible assets related to goodwill for transactions</t>
  </si>
  <si>
    <t>Övriga immateriella tillgångar</t>
  </si>
  <si>
    <t>Other intangible assets</t>
  </si>
  <si>
    <t xml:space="preserve">   Uppskjuten skatt relaterat till värdeförändringar på fastigheter och derivat.</t>
  </si>
  <si>
    <t>Deferred tax liabilitier related to changes in value properties and derivatives.</t>
  </si>
  <si>
    <t>Kontrakterat hyresvärde på årsbasis</t>
  </si>
  <si>
    <t>Justerat förvaltningsresultat</t>
  </si>
  <si>
    <t>Jämförelsestörande poster</t>
  </si>
  <si>
    <t>A+B</t>
  </si>
  <si>
    <t>Justerat förvaltningsresultat (kvartal)</t>
  </si>
  <si>
    <t>Items affecting comparability</t>
  </si>
  <si>
    <t>Adjusted profit from property management</t>
  </si>
  <si>
    <t>Adjusted profit from property management (quarter)</t>
  </si>
  <si>
    <t>Jan - Mars</t>
  </si>
  <si>
    <t>2025/2026</t>
  </si>
  <si>
    <t>Apr - Jun</t>
  </si>
  <si>
    <t>Jul -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</si>
</sst>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Border="0"/>
  </cellStyleXfs>
  <cellXfs count="17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2" fillId="2" borderId="0" xfId="1" applyFont="1" applyFill="1"/>
    <xf numFmtId="164" fontId="2" fillId="2" borderId="0" xfId="1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3" fontId="0" fillId="2" borderId="3" xfId="0" applyNumberFormat="1" applyFill="1" applyBorder="1" applyAlignment="1">
      <alignment horizontal="right"/>
    </xf>
    <xf numFmtId="3" fontId="2" fillId="2" borderId="2" xfId="0" applyNumberFormat="1" applyFont="1" applyFill="1" applyBorder="1"/>
    <xf numFmtId="3" fontId="0" fillId="2" borderId="0" xfId="0" applyNumberFormat="1" applyFill="1" applyAlignment="1">
      <alignment horizontal="right"/>
    </xf>
    <xf numFmtId="165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0" fillId="2" borderId="5" xfId="0" applyNumberFormat="1" applyFill="1" applyBorder="1"/>
    <xf numFmtId="0" fontId="2" fillId="2" borderId="4" xfId="0" applyFont="1" applyFill="1" applyBorder="1"/>
    <xf numFmtId="165" fontId="0" fillId="2" borderId="4" xfId="0" applyNumberFormat="1" applyFill="1" applyBorder="1"/>
    <xf numFmtId="0" fontId="2" fillId="2" borderId="3" xfId="0" applyFont="1" applyFill="1" applyBorder="1"/>
    <xf numFmtId="165" fontId="0" fillId="2" borderId="3" xfId="0" applyNumberFormat="1" applyFill="1" applyBorder="1"/>
    <xf numFmtId="0" fontId="0" fillId="2" borderId="4" xfId="0" applyFill="1" applyBorder="1"/>
    <xf numFmtId="1" fontId="0" fillId="2" borderId="4" xfId="0" applyNumberFormat="1" applyFill="1" applyBorder="1"/>
    <xf numFmtId="3" fontId="0" fillId="0" borderId="0" xfId="0" applyNumberFormat="1"/>
    <xf numFmtId="3" fontId="5" fillId="2" borderId="3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14" fontId="2" fillId="2" borderId="0" xfId="0" applyNumberFormat="1" applyFont="1" applyFill="1" applyAlignment="1">
      <alignment horizontal="right"/>
    </xf>
    <xf numFmtId="9" fontId="2" fillId="0" borderId="0" xfId="1" applyFont="1" applyFill="1" applyBorder="1"/>
    <xf numFmtId="3" fontId="0" fillId="0" borderId="1" xfId="0" applyNumberFormat="1" applyBorder="1"/>
    <xf numFmtId="164" fontId="2" fillId="0" borderId="0" xfId="1" applyNumberFormat="1" applyFont="1" applyFill="1"/>
    <xf numFmtId="165" fontId="2" fillId="0" borderId="0" xfId="0" applyNumberFormat="1" applyFont="1"/>
    <xf numFmtId="1" fontId="0" fillId="0" borderId="0" xfId="0" applyNumberFormat="1"/>
    <xf numFmtId="0" fontId="0" fillId="0" borderId="1" xfId="0" applyBorder="1"/>
    <xf numFmtId="164" fontId="2" fillId="0" borderId="0" xfId="1" applyNumberFormat="1" applyFont="1" applyFill="1" applyBorder="1"/>
    <xf numFmtId="1" fontId="0" fillId="0" borderId="1" xfId="0" applyNumberFormat="1" applyBorder="1"/>
    <xf numFmtId="9" fontId="6" fillId="0" borderId="0" xfId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/>
    <xf numFmtId="166" fontId="2" fillId="0" borderId="0" xfId="0" applyNumberFormat="1" applyFont="1"/>
    <xf numFmtId="9" fontId="2" fillId="0" borderId="0" xfId="1" applyFont="1" applyFill="1"/>
    <xf numFmtId="9" fontId="6" fillId="0" borderId="0" xfId="1" applyFont="1" applyFill="1"/>
    <xf numFmtId="0" fontId="9" fillId="2" borderId="0" xfId="0" applyFont="1" applyFill="1"/>
    <xf numFmtId="14" fontId="6" fillId="2" borderId="0" xfId="0" applyNumberFormat="1" applyFont="1" applyFill="1" applyAlignment="1">
      <alignment horizontal="right"/>
    </xf>
    <xf numFmtId="14" fontId="6" fillId="2" borderId="0" xfId="0" applyNumberFormat="1" applyFont="1" applyFill="1"/>
    <xf numFmtId="0" fontId="5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3" fontId="0" fillId="0" borderId="3" xfId="0" applyNumberFormat="1" applyBorder="1"/>
    <xf numFmtId="3" fontId="2" fillId="0" borderId="2" xfId="0" applyNumberFormat="1" applyFont="1" applyBorder="1"/>
    <xf numFmtId="0" fontId="2" fillId="0" borderId="2" xfId="0" applyFont="1" applyBorder="1"/>
    <xf numFmtId="165" fontId="0" fillId="0" borderId="4" xfId="0" applyNumberFormat="1" applyBorder="1"/>
    <xf numFmtId="165" fontId="0" fillId="0" borderId="3" xfId="0" applyNumberFormat="1" applyBorder="1"/>
    <xf numFmtId="1" fontId="0" fillId="0" borderId="4" xfId="0" applyNumberFormat="1" applyBorder="1"/>
    <xf numFmtId="3" fontId="8" fillId="0" borderId="3" xfId="0" applyNumberFormat="1" applyFont="1" applyBorder="1"/>
    <xf numFmtId="3" fontId="8" fillId="2" borderId="3" xfId="0" applyNumberFormat="1" applyFont="1" applyFill="1" applyBorder="1"/>
    <xf numFmtId="3" fontId="8" fillId="0" borderId="5" xfId="0" applyNumberFormat="1" applyFont="1" applyBorder="1"/>
    <xf numFmtId="3" fontId="8" fillId="2" borderId="5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1" fontId="5" fillId="2" borderId="0" xfId="0" applyNumberFormat="1" applyFont="1" applyFill="1"/>
    <xf numFmtId="3" fontId="5" fillId="2" borderId="1" xfId="0" applyNumberFormat="1" applyFont="1" applyFill="1" applyBorder="1"/>
    <xf numFmtId="3" fontId="5" fillId="2" borderId="0" xfId="0" applyNumberFormat="1" applyFont="1" applyFill="1"/>
    <xf numFmtId="1" fontId="5" fillId="2" borderId="1" xfId="0" applyNumberFormat="1" applyFont="1" applyFill="1" applyBorder="1"/>
    <xf numFmtId="165" fontId="2" fillId="2" borderId="0" xfId="0" applyNumberFormat="1" applyFont="1" applyFill="1"/>
    <xf numFmtId="9" fontId="6" fillId="2" borderId="0" xfId="1" applyFont="1" applyFill="1" applyBorder="1"/>
    <xf numFmtId="1" fontId="0" fillId="2" borderId="1" xfId="0" applyNumberFormat="1" applyFill="1" applyBorder="1"/>
    <xf numFmtId="2" fontId="2" fillId="2" borderId="0" xfId="0" applyNumberFormat="1" applyFont="1" applyFill="1"/>
    <xf numFmtId="0" fontId="5" fillId="2" borderId="0" xfId="0" applyFont="1" applyFill="1" applyAlignment="1">
      <alignment horizontal="right"/>
    </xf>
    <xf numFmtId="3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166" fontId="2" fillId="2" borderId="0" xfId="0" applyNumberFormat="1" applyFont="1" applyFill="1"/>
    <xf numFmtId="3" fontId="6" fillId="2" borderId="0" xfId="0" applyNumberFormat="1" applyFont="1" applyFill="1"/>
    <xf numFmtId="9" fontId="6" fillId="2" borderId="0" xfId="1" applyFont="1" applyFill="1"/>
    <xf numFmtId="3" fontId="5" fillId="0" borderId="0" xfId="0" applyNumberFormat="1" applyFont="1"/>
    <xf numFmtId="3" fontId="5" fillId="0" borderId="1" xfId="0" applyNumberFormat="1" applyFont="1" applyBorder="1"/>
    <xf numFmtId="165" fontId="6" fillId="0" borderId="0" xfId="0" applyNumberFormat="1" applyFont="1"/>
    <xf numFmtId="3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6" xfId="0" applyBorder="1"/>
    <xf numFmtId="1" fontId="0" fillId="0" borderId="6" xfId="0" applyNumberForma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  <xf numFmtId="0" fontId="2" fillId="0" borderId="6" xfId="0" applyFont="1" applyBorder="1"/>
    <xf numFmtId="165" fontId="2" fillId="0" borderId="6" xfId="0" applyNumberFormat="1" applyFont="1" applyBorder="1" applyAlignment="1">
      <alignment horizontal="right"/>
    </xf>
    <xf numFmtId="0" fontId="10" fillId="2" borderId="0" xfId="0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9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" fontId="5" fillId="0" borderId="0" xfId="0" applyNumberFormat="1" applyFont="1"/>
    <xf numFmtId="1" fontId="5" fillId="0" borderId="1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2" borderId="0" xfId="0" applyFont="1" applyFill="1"/>
    <xf numFmtId="0" fontId="2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0" fillId="0" borderId="0" xfId="0" applyBorder="1"/>
    <xf numFmtId="0" fontId="0" fillId="2" borderId="0" xfId="0" applyFill="1" applyBorder="1"/>
    <xf numFmtId="164" fontId="2" fillId="0" borderId="0" xfId="1" applyNumberFormat="1" applyFont="1" applyFill="1"/>
    <xf numFmtId="164" fontId="2" fillId="0" borderId="0" xfId="1" applyNumberFormat="1" applyFont="1" applyFill="1" applyBorder="1"/>
    <xf numFmtId="9" fontId="6" fillId="0" borderId="0" xfId="1" applyFont="1" applyFill="1" applyBorder="1"/>
    <xf numFmtId="9" fontId="2" fillId="0" borderId="0" xfId="1" applyFont="1" applyFill="1"/>
    <xf numFmtId="9" fontId="6" fillId="0" borderId="0" xfId="1" applyFont="1" applyFill="1"/>
    <xf numFmtId="3" fontId="5" fillId="3" borderId="0" xfId="0" applyNumberFormat="1" applyFont="1" applyFill="1"/>
    <xf numFmtId="3" fontId="0" fillId="3" borderId="0" xfId="0" applyNumberFormat="1" applyFill="1"/>
    <xf numFmtId="3" fontId="5" fillId="3" borderId="1" xfId="0" applyNumberFormat="1" applyFont="1" applyFill="1" applyBorder="1"/>
    <xf numFmtId="0" fontId="5" fillId="3" borderId="0" xfId="0" applyFont="1" applyFill="1"/>
    <xf numFmtId="3" fontId="6" fillId="3" borderId="0" xfId="0" applyNumberFormat="1" applyFont="1" applyFill="1"/>
    <xf numFmtId="0" fontId="5" fillId="3" borderId="0" xfId="0" applyFont="1" applyFill="1" applyAlignment="1">
      <alignment horizontal="right"/>
    </xf>
    <xf numFmtId="1" fontId="5" fillId="3" borderId="0" xfId="0" applyNumberFormat="1" applyFont="1" applyFill="1"/>
    <xf numFmtId="1" fontId="5" fillId="3" borderId="1" xfId="0" applyNumberFormat="1" applyFont="1" applyFill="1" applyBorder="1"/>
    <xf numFmtId="1" fontId="0" fillId="0" borderId="6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right"/>
    </xf>
    <xf numFmtId="164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 applyBorder="1"/>
    <xf numFmtId="9" fontId="6" fillId="3" borderId="0" xfId="1" applyFont="1" applyFill="1" applyBorder="1"/>
    <xf numFmtId="1" fontId="0" fillId="3" borderId="1" xfId="0" applyNumberFormat="1" applyFill="1" applyBorder="1"/>
    <xf numFmtId="2" fontId="2" fillId="3" borderId="0" xfId="0" applyNumberFormat="1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9" fontId="2" fillId="3" borderId="0" xfId="1" applyFont="1" applyFill="1"/>
    <xf numFmtId="3" fontId="0" fillId="3" borderId="1" xfId="0" applyNumberFormat="1" applyFill="1" applyBorder="1"/>
    <xf numFmtId="9" fontId="6" fillId="3" borderId="0" xfId="1" applyFont="1" applyFill="1"/>
    <xf numFmtId="3" fontId="5" fillId="3" borderId="0" xfId="0" applyNumberFormat="1" applyFont="1" applyFill="1" applyAlignment="1">
      <alignment horizontal="right"/>
    </xf>
    <xf numFmtId="0" fontId="6" fillId="3" borderId="0" xfId="0" applyFont="1" applyFill="1"/>
    <xf numFmtId="3" fontId="5" fillId="3" borderId="1" xfId="0" applyNumberFormat="1" applyFont="1" applyFill="1" applyBorder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/>
    <xf numFmtId="3" fontId="5" fillId="0" borderId="1" xfId="0" applyNumberFormat="1" applyFont="1" applyFill="1" applyBorder="1"/>
    <xf numFmtId="1" fontId="5" fillId="0" borderId="1" xfId="0" applyNumberFormat="1" applyFont="1" applyFill="1" applyBorder="1"/>
    <xf numFmtId="165" fontId="2" fillId="0" borderId="0" xfId="0" applyNumberFormat="1" applyFont="1" applyFill="1"/>
    <xf numFmtId="1" fontId="5" fillId="0" borderId="0" xfId="0" applyNumberFormat="1" applyFont="1" applyFill="1"/>
    <xf numFmtId="1" fontId="0" fillId="0" borderId="1" xfId="0" applyNumberFormat="1" applyFill="1" applyBorder="1"/>
    <xf numFmtId="2" fontId="2" fillId="0" borderId="0" xfId="0" applyNumberFormat="1" applyFont="1" applyFill="1"/>
    <xf numFmtId="0" fontId="5" fillId="0" borderId="0" xfId="0" applyFont="1" applyFill="1" applyAlignment="1">
      <alignment horizontal="right"/>
    </xf>
    <xf numFmtId="3" fontId="2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3" fontId="6" fillId="0" borderId="0" xfId="0" applyNumberFormat="1" applyFont="1" applyFill="1"/>
    <xf numFmtId="3" fontId="0" fillId="0" borderId="0" xfId="0" applyNumberFormat="1" applyFill="1"/>
    <xf numFmtId="3" fontId="0" fillId="0" borderId="1" xfId="0" applyNumberFormat="1" applyFill="1" applyBorder="1"/>
    <xf numFmtId="0" fontId="6" fillId="0" borderId="0" xfId="0" applyFont="1" applyFill="1"/>
    <xf numFmtId="3" fontId="5" fillId="0" borderId="1" xfId="0" applyNumberFormat="1" applyFont="1" applyFill="1" applyBorder="1" applyAlignment="1">
      <alignment horizontal="right"/>
    </xf>
    <xf numFmtId="3" fontId="9" fillId="2" borderId="0" xfId="0" applyNumberFormat="1" applyFont="1" applyFill="1"/>
  </cellXfs>
  <cellStyles count="3">
    <cellStyle name="Normal" xfId="0" builtinId="0"/>
    <cellStyle name="Normal 2" xfId="2" xr:uid="{5794D730-6657-400C-BB1E-ADC2B4D7C4D6}"/>
    <cellStyle name="Pro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8FEB-61CF-48AB-A4F1-72D5F47570E1}">
  <dimension ref="A1:BB1387"/>
  <sheetViews>
    <sheetView showGridLines="0" tabSelected="1" zoomScale="85" zoomScaleNormal="85" workbookViewId="0">
      <pane ySplit="5" topLeftCell="A6" activePane="bottomLeft" state="frozen"/>
      <selection pane="bottomLeft" activeCell="AE48" sqref="AE48"/>
    </sheetView>
  </sheetViews>
  <sheetFormatPr defaultRowHeight="15" x14ac:dyDescent="0.25"/>
  <cols>
    <col min="1" max="1" width="10.85546875" style="1" customWidth="1"/>
    <col min="2" max="2" width="76.7109375" style="1" bestFit="1" customWidth="1"/>
    <col min="3" max="3" width="58.5703125" style="1" customWidth="1"/>
    <col min="4" max="4" width="27" style="30" customWidth="1"/>
    <col min="5" max="8" width="18.42578125" style="30" customWidth="1"/>
    <col min="9" max="10" width="18.42578125" style="57" customWidth="1"/>
    <col min="11" max="14" width="18.42578125" style="30" customWidth="1"/>
    <col min="15" max="15" width="18.42578125" style="1" customWidth="1"/>
    <col min="16" max="22" width="18.140625" style="1" customWidth="1"/>
    <col min="25" max="25" width="71.42578125" style="1" customWidth="1"/>
    <col min="26" max="26" width="73.42578125" style="1" customWidth="1"/>
    <col min="27" max="27" width="31.7109375" style="1" customWidth="1"/>
    <col min="28" max="28" width="21.85546875" style="1" customWidth="1"/>
    <col min="29" max="29" width="21.140625" style="1" customWidth="1"/>
    <col min="30" max="36" width="19.42578125" style="1" customWidth="1"/>
    <col min="37" max="37" width="19.140625" style="1" customWidth="1"/>
    <col min="38" max="38" width="1.140625" style="1" customWidth="1"/>
    <col min="39" max="39" width="14.5703125" style="1" customWidth="1"/>
    <col min="40" max="40" width="14.28515625" style="1" customWidth="1"/>
    <col min="41" max="41" width="1.140625" style="1" customWidth="1"/>
    <col min="42" max="42" width="14.42578125" style="1" customWidth="1"/>
    <col min="43" max="43" width="20.42578125" style="1" customWidth="1"/>
    <col min="44" max="44" width="1.140625" style="1" hidden="1" customWidth="1"/>
    <col min="45" max="49" width="14.42578125" style="1" customWidth="1"/>
    <col min="50" max="51" width="16.7109375" bestFit="1" customWidth="1"/>
  </cols>
  <sheetData>
    <row r="1" spans="1:50" ht="21" x14ac:dyDescent="0.35">
      <c r="B1" s="11" t="s">
        <v>29</v>
      </c>
      <c r="C1" s="11" t="s">
        <v>66</v>
      </c>
      <c r="D1" s="54"/>
      <c r="E1" s="54"/>
      <c r="F1" s="54"/>
      <c r="G1" s="54"/>
      <c r="H1" s="54"/>
      <c r="I1" s="106"/>
      <c r="J1" s="106"/>
      <c r="K1" s="54"/>
      <c r="L1" s="54"/>
      <c r="M1" s="54"/>
      <c r="N1" s="54"/>
      <c r="O1" s="11"/>
      <c r="P1" s="11"/>
      <c r="AX1" s="1"/>
    </row>
    <row r="2" spans="1:50" ht="21" x14ac:dyDescent="0.35">
      <c r="A2" s="11"/>
      <c r="C2" s="102"/>
      <c r="D2" s="172"/>
      <c r="E2" s="54"/>
      <c r="F2" s="54"/>
      <c r="G2" s="54"/>
      <c r="H2" s="54"/>
      <c r="I2" s="106"/>
      <c r="J2" s="106"/>
      <c r="K2" s="54"/>
      <c r="L2" s="54"/>
      <c r="M2" s="54"/>
      <c r="N2" s="54"/>
      <c r="O2" s="11"/>
      <c r="P2" s="11"/>
      <c r="AX2" s="1"/>
    </row>
    <row r="3" spans="1:50" ht="21" x14ac:dyDescent="0.35">
      <c r="A3" s="11"/>
      <c r="C3" s="102"/>
      <c r="D3" s="54"/>
      <c r="E3" s="54"/>
      <c r="F3" s="54"/>
      <c r="G3" s="54"/>
      <c r="H3" s="54"/>
      <c r="I3" s="106"/>
      <c r="J3" s="106"/>
      <c r="K3" s="54"/>
      <c r="L3" s="54"/>
      <c r="M3" s="54"/>
      <c r="N3" s="54"/>
      <c r="O3" s="11"/>
      <c r="P3" s="11"/>
      <c r="AH3"/>
      <c r="AI3"/>
      <c r="AJ3"/>
      <c r="AK3"/>
      <c r="AX3" s="1"/>
    </row>
    <row r="4" spans="1:50" x14ac:dyDescent="0.25">
      <c r="D4" s="107" t="s">
        <v>121</v>
      </c>
      <c r="E4" s="107" t="s">
        <v>145</v>
      </c>
      <c r="F4" s="107" t="s">
        <v>94</v>
      </c>
      <c r="G4" s="107" t="s">
        <v>85</v>
      </c>
      <c r="H4" s="107" t="s">
        <v>121</v>
      </c>
      <c r="I4" s="107" t="s">
        <v>84</v>
      </c>
      <c r="J4" s="107" t="s">
        <v>94</v>
      </c>
      <c r="K4" s="55" t="s">
        <v>85</v>
      </c>
      <c r="L4" s="55" t="s">
        <v>121</v>
      </c>
      <c r="M4" s="55" t="s">
        <v>84</v>
      </c>
      <c r="N4" s="55" t="s">
        <v>94</v>
      </c>
      <c r="O4" s="39" t="s">
        <v>85</v>
      </c>
      <c r="P4" s="39" t="s">
        <v>121</v>
      </c>
      <c r="Q4" s="39" t="s">
        <v>84</v>
      </c>
      <c r="R4" s="55" t="s">
        <v>94</v>
      </c>
      <c r="S4" s="39" t="s">
        <v>85</v>
      </c>
      <c r="T4" s="39" t="s">
        <v>121</v>
      </c>
      <c r="U4" s="39" t="s">
        <v>84</v>
      </c>
      <c r="V4" s="55" t="s">
        <v>94</v>
      </c>
      <c r="AH4"/>
      <c r="AI4"/>
      <c r="AJ4"/>
      <c r="AK4"/>
      <c r="AX4" s="1"/>
    </row>
    <row r="5" spans="1:50" ht="21" x14ac:dyDescent="0.35">
      <c r="C5"/>
      <c r="D5" s="108">
        <v>46203</v>
      </c>
      <c r="E5" s="108">
        <v>46112</v>
      </c>
      <c r="F5" s="108">
        <v>46022</v>
      </c>
      <c r="G5" s="108">
        <v>45930</v>
      </c>
      <c r="H5" s="108">
        <v>45838</v>
      </c>
      <c r="I5" s="108">
        <v>45747</v>
      </c>
      <c r="J5" s="108">
        <v>45657</v>
      </c>
      <c r="K5" s="56">
        <v>45565</v>
      </c>
      <c r="L5" s="56">
        <v>45473</v>
      </c>
      <c r="M5" s="56">
        <v>45382</v>
      </c>
      <c r="N5" s="56">
        <v>45291</v>
      </c>
      <c r="O5" s="8">
        <v>45199</v>
      </c>
      <c r="P5" s="8">
        <v>45107</v>
      </c>
      <c r="Q5" s="8">
        <v>45016</v>
      </c>
      <c r="R5" s="8">
        <v>44926</v>
      </c>
      <c r="S5" s="8">
        <v>44834</v>
      </c>
      <c r="T5" s="8">
        <v>44742</v>
      </c>
      <c r="U5" s="8">
        <v>44651</v>
      </c>
      <c r="V5" s="8">
        <v>44561</v>
      </c>
      <c r="Y5" s="12"/>
      <c r="Z5" s="12"/>
      <c r="AA5" s="12"/>
      <c r="AB5" s="12"/>
      <c r="AC5" s="12"/>
      <c r="AD5" s="12"/>
      <c r="AE5" s="12"/>
      <c r="AF5" s="12"/>
      <c r="AG5" s="12"/>
      <c r="AH5" s="59"/>
      <c r="AI5" s="59"/>
      <c r="AJ5" s="59"/>
      <c r="AK5" s="59"/>
      <c r="AL5" s="12"/>
      <c r="AM5" s="12"/>
      <c r="AN5" s="12"/>
      <c r="AO5" s="12"/>
      <c r="AP5" s="12"/>
      <c r="AQ5" s="12"/>
      <c r="AR5" s="12"/>
      <c r="AS5" s="12"/>
      <c r="AT5" s="12"/>
      <c r="AU5" s="8"/>
      <c r="AV5" s="8"/>
      <c r="AW5" s="8"/>
      <c r="AX5" s="8"/>
    </row>
    <row r="6" spans="1:50" ht="21" x14ac:dyDescent="0.35">
      <c r="B6" s="2" t="s">
        <v>13</v>
      </c>
      <c r="C6" s="2" t="s">
        <v>46</v>
      </c>
      <c r="D6" s="133"/>
      <c r="E6" s="155"/>
      <c r="F6" s="155"/>
      <c r="G6" s="57"/>
      <c r="H6" s="57"/>
      <c r="M6" s="1"/>
      <c r="N6" s="1"/>
      <c r="Y6" s="12" t="s">
        <v>86</v>
      </c>
      <c r="Z6" s="12"/>
      <c r="AA6" s="60">
        <v>46203</v>
      </c>
      <c r="AB6" s="60">
        <v>46112</v>
      </c>
      <c r="AC6" s="60">
        <v>46022</v>
      </c>
      <c r="AD6" s="60">
        <v>45930</v>
      </c>
      <c r="AE6" s="60">
        <v>45838</v>
      </c>
      <c r="AF6" s="60">
        <v>45747</v>
      </c>
      <c r="AG6" s="60">
        <v>45657</v>
      </c>
      <c r="AH6" s="60">
        <v>45565</v>
      </c>
      <c r="AI6" s="60">
        <v>45473</v>
      </c>
      <c r="AJ6" s="60">
        <v>45382</v>
      </c>
      <c r="AK6" s="60">
        <v>45291</v>
      </c>
      <c r="AL6" s="8">
        <v>45199</v>
      </c>
      <c r="AM6" s="8"/>
      <c r="AN6" s="8">
        <v>45107</v>
      </c>
      <c r="AO6" s="8">
        <v>45016</v>
      </c>
      <c r="AP6" s="8"/>
      <c r="AQ6" s="8">
        <v>44926</v>
      </c>
      <c r="AR6" s="8">
        <v>44834</v>
      </c>
      <c r="AS6" s="8"/>
      <c r="AT6" s="8">
        <v>44742</v>
      </c>
      <c r="AU6" s="8">
        <v>44651</v>
      </c>
      <c r="AV6" s="8">
        <v>44561</v>
      </c>
      <c r="AW6" s="8">
        <v>44377</v>
      </c>
      <c r="AX6" s="8">
        <v>44286</v>
      </c>
    </row>
    <row r="7" spans="1:50" x14ac:dyDescent="0.25">
      <c r="A7" s="1" t="s">
        <v>11</v>
      </c>
      <c r="B7" s="1" t="s">
        <v>0</v>
      </c>
      <c r="C7" s="32" t="s">
        <v>51</v>
      </c>
      <c r="D7" s="130">
        <v>878.12350069199999</v>
      </c>
      <c r="E7" s="156">
        <v>1334.696814872</v>
      </c>
      <c r="F7" s="156">
        <v>781.91057566509994</v>
      </c>
      <c r="G7" s="88">
        <f>667.838278/3*4</f>
        <v>890.45103733333326</v>
      </c>
      <c r="H7" s="88">
        <v>799.73562000000004</v>
      </c>
      <c r="I7" s="88">
        <v>617.87082799999996</v>
      </c>
      <c r="J7" s="109">
        <v>331.49283700000001</v>
      </c>
      <c r="K7" s="73">
        <f>(177.597/3*4)</f>
        <v>236.79600000000002</v>
      </c>
      <c r="L7" s="73">
        <v>322.76</v>
      </c>
      <c r="M7" s="10">
        <v>575</v>
      </c>
      <c r="N7" s="10">
        <v>-7.9950000000000001</v>
      </c>
      <c r="O7" s="10">
        <v>116.5</v>
      </c>
      <c r="P7" s="10">
        <v>30.6</v>
      </c>
      <c r="Q7" s="10">
        <v>12</v>
      </c>
      <c r="R7" s="10">
        <f>322801/1000</f>
        <v>322.80099999999999</v>
      </c>
      <c r="S7" s="10">
        <v>217.4</v>
      </c>
      <c r="T7" s="10">
        <v>504</v>
      </c>
      <c r="U7" s="10">
        <v>620</v>
      </c>
      <c r="V7" s="10">
        <v>293</v>
      </c>
      <c r="Y7" s="14" t="s">
        <v>34</v>
      </c>
      <c r="Z7" s="14" t="s">
        <v>70</v>
      </c>
      <c r="AA7" s="61">
        <f>D23</f>
        <v>8388.3290874775994</v>
      </c>
      <c r="AB7" s="61">
        <f>E23</f>
        <v>8348.6628553006994</v>
      </c>
      <c r="AC7" s="61">
        <f>F23</f>
        <v>7854.3224238028006</v>
      </c>
      <c r="AD7" s="61">
        <f>G23</f>
        <v>7822</v>
      </c>
      <c r="AE7" s="61">
        <f>H23</f>
        <v>7570</v>
      </c>
      <c r="AF7" s="61">
        <v>6854</v>
      </c>
      <c r="AG7" s="61">
        <v>6826.088726</v>
      </c>
      <c r="AH7" s="61">
        <f>K23</f>
        <v>6636.32</v>
      </c>
      <c r="AI7" s="61">
        <f>L23</f>
        <v>3167.7109999999998</v>
      </c>
      <c r="AJ7" s="61">
        <f>M23</f>
        <v>3070.895</v>
      </c>
      <c r="AK7" s="61">
        <v>2684</v>
      </c>
      <c r="AL7" s="61">
        <v>2608</v>
      </c>
      <c r="AM7" s="15"/>
      <c r="AN7" s="15">
        <v>2114</v>
      </c>
      <c r="AO7" s="15">
        <v>2099.9</v>
      </c>
      <c r="AP7" s="15"/>
      <c r="AQ7" s="15">
        <f>1866926754/1000000</f>
        <v>1866.9267540000001</v>
      </c>
      <c r="AR7" s="15">
        <v>1876.195262</v>
      </c>
      <c r="AS7" s="15"/>
      <c r="AT7" s="15">
        <v>1817.226044</v>
      </c>
      <c r="AU7" s="6">
        <v>1212</v>
      </c>
      <c r="AV7" s="6">
        <v>1049</v>
      </c>
      <c r="AW7" s="15">
        <v>624</v>
      </c>
      <c r="AX7" s="15">
        <v>493</v>
      </c>
    </row>
    <row r="8" spans="1:50" x14ac:dyDescent="0.25">
      <c r="A8" s="3" t="s">
        <v>12</v>
      </c>
      <c r="B8" s="3" t="s">
        <v>1</v>
      </c>
      <c r="C8" s="34" t="s">
        <v>52</v>
      </c>
      <c r="D8" s="132">
        <v>8121.3257556402004</v>
      </c>
      <c r="E8" s="157">
        <v>8101.4926395517505</v>
      </c>
      <c r="F8" s="157">
        <v>7340.2055749013998</v>
      </c>
      <c r="G8" s="89">
        <f>14647.662013/2</f>
        <v>7323.8310064999996</v>
      </c>
      <c r="H8" s="89">
        <v>7198</v>
      </c>
      <c r="I8" s="89">
        <v>6840</v>
      </c>
      <c r="J8" s="89">
        <f>9510/2</f>
        <v>4755</v>
      </c>
      <c r="K8" s="74">
        <f>(9320.14/2)</f>
        <v>4660.07</v>
      </c>
      <c r="L8" s="74">
        <f>5851.531/2</f>
        <v>2925.7655</v>
      </c>
      <c r="M8" s="7">
        <v>2877</v>
      </c>
      <c r="N8" s="7">
        <v>2274.1356660000001</v>
      </c>
      <c r="O8" s="7">
        <v>2236</v>
      </c>
      <c r="P8" s="7">
        <v>1989</v>
      </c>
      <c r="Q8" s="7">
        <v>1982</v>
      </c>
      <c r="R8" s="7">
        <f>(1864450863+1049260676)/2/1000000</f>
        <v>1456.8557695</v>
      </c>
      <c r="S8" s="7">
        <v>1847</v>
      </c>
      <c r="T8" s="7">
        <v>1434</v>
      </c>
      <c r="U8" s="7">
        <v>1130.5</v>
      </c>
      <c r="V8" s="7">
        <v>759.5</v>
      </c>
      <c r="Y8" s="38" t="s">
        <v>31</v>
      </c>
      <c r="Z8" s="38" t="s">
        <v>79</v>
      </c>
      <c r="AA8" s="38"/>
      <c r="AB8" s="38"/>
      <c r="AC8" s="38"/>
      <c r="AD8" s="38"/>
      <c r="AE8" s="38"/>
      <c r="AF8" s="38"/>
      <c r="AG8" s="38"/>
      <c r="AH8" s="67"/>
      <c r="AI8" s="67"/>
      <c r="AJ8" s="67"/>
      <c r="AK8" s="67"/>
      <c r="AL8" s="68"/>
      <c r="AM8" s="68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50" x14ac:dyDescent="0.25">
      <c r="A9" s="2" t="s">
        <v>14</v>
      </c>
      <c r="B9" s="2" t="s">
        <v>13</v>
      </c>
      <c r="C9" s="2" t="s">
        <v>46</v>
      </c>
      <c r="D9" s="141">
        <f>D7/D8</f>
        <v>0.10812563454706269</v>
      </c>
      <c r="E9" s="125">
        <f>E7/E8</f>
        <v>0.16474702554884352</v>
      </c>
      <c r="F9" s="125">
        <f>F7/F8</f>
        <v>0.10652434290651366</v>
      </c>
      <c r="G9" s="42">
        <f>G7/G8</f>
        <v>0.12158268487394723</v>
      </c>
      <c r="H9" s="42">
        <f>H7/H8</f>
        <v>0.11110525423728815</v>
      </c>
      <c r="I9" s="42">
        <f t="shared" ref="I9:M9" si="0">I7/I8</f>
        <v>9.0331992397660807E-2</v>
      </c>
      <c r="J9" s="42">
        <f t="shared" si="0"/>
        <v>6.971458191377497E-2</v>
      </c>
      <c r="K9" s="5">
        <f t="shared" si="0"/>
        <v>5.0813828976817951E-2</v>
      </c>
      <c r="L9" s="5">
        <f t="shared" si="0"/>
        <v>0.11031642829885033</v>
      </c>
      <c r="M9" s="42">
        <f t="shared" si="0"/>
        <v>0.19986096628432395</v>
      </c>
      <c r="N9" s="42">
        <v>-3.5156213938909307E-3</v>
      </c>
      <c r="O9" s="42">
        <f t="shared" ref="O9:S9" si="1">O7/O8</f>
        <v>5.210196779964222E-2</v>
      </c>
      <c r="P9" s="5">
        <f t="shared" si="1"/>
        <v>1.5384615384615385E-2</v>
      </c>
      <c r="Q9" s="5">
        <f t="shared" si="1"/>
        <v>6.0544904137235112E-3</v>
      </c>
      <c r="R9" s="42">
        <f t="shared" si="1"/>
        <v>0.22157375270634161</v>
      </c>
      <c r="S9" s="5">
        <f t="shared" si="1"/>
        <v>0.11770438548998376</v>
      </c>
      <c r="T9" s="5">
        <v>0.33300000000000002</v>
      </c>
      <c r="U9" s="5">
        <v>0.54800000000000004</v>
      </c>
      <c r="V9" s="5">
        <v>0.38500000000000001</v>
      </c>
      <c r="Y9" s="14" t="s">
        <v>32</v>
      </c>
      <c r="Z9" s="14" t="s">
        <v>71</v>
      </c>
      <c r="AA9" s="15">
        <f>D68</f>
        <v>-37</v>
      </c>
      <c r="AB9" s="15">
        <f>E68</f>
        <v>-63.942277674300001</v>
      </c>
      <c r="AC9" s="15">
        <f>F68</f>
        <v>-17.594105584000001</v>
      </c>
      <c r="AD9" s="15">
        <f>G68</f>
        <v>-2.7438530000000001</v>
      </c>
      <c r="AE9" s="15">
        <f>H68</f>
        <v>33</v>
      </c>
      <c r="AF9" s="15">
        <v>-43</v>
      </c>
      <c r="AG9" s="15">
        <v>-26.965910000000001</v>
      </c>
      <c r="AH9" s="61">
        <v>55.853000000000002</v>
      </c>
      <c r="AI9" s="61">
        <v>-1.74</v>
      </c>
      <c r="AJ9" s="61">
        <v>-12.3</v>
      </c>
      <c r="AK9" s="61">
        <v>11.9</v>
      </c>
      <c r="AL9" s="15">
        <v>-36.700000000000003</v>
      </c>
      <c r="AM9" s="15"/>
      <c r="AN9" s="29">
        <v>-28</v>
      </c>
      <c r="AO9" s="29">
        <v>-7.8</v>
      </c>
      <c r="AP9" s="29"/>
      <c r="AQ9" s="29">
        <v>-9.6999999999999993</v>
      </c>
      <c r="AR9" s="29">
        <v>-10.6</v>
      </c>
      <c r="AS9" s="29"/>
      <c r="AT9" s="16">
        <v>-2</v>
      </c>
      <c r="AU9" s="16">
        <v>0</v>
      </c>
      <c r="AV9" s="16" t="s">
        <v>30</v>
      </c>
      <c r="AW9" s="16" t="s">
        <v>30</v>
      </c>
      <c r="AX9" s="16" t="s">
        <v>30</v>
      </c>
    </row>
    <row r="10" spans="1:50" x14ac:dyDescent="0.25">
      <c r="D10" s="133"/>
      <c r="E10" s="155"/>
      <c r="F10" s="155"/>
      <c r="G10" s="57"/>
      <c r="H10" s="57"/>
      <c r="M10" s="1"/>
      <c r="N10" s="1"/>
      <c r="Y10" s="1" t="s">
        <v>135</v>
      </c>
      <c r="Z10" s="1" t="s">
        <v>136</v>
      </c>
      <c r="AA10" s="6">
        <v>729.80062037749985</v>
      </c>
      <c r="AB10" s="6">
        <v>692.77478514439997</v>
      </c>
      <c r="AC10" s="6">
        <v>632.65082020940008</v>
      </c>
      <c r="AD10" s="6">
        <v>601.12953900000002</v>
      </c>
      <c r="AE10" s="6">
        <v>549.73509000000001</v>
      </c>
      <c r="AF10" s="6">
        <v>498.6</v>
      </c>
      <c r="AG10" s="6">
        <v>481.44870600000002</v>
      </c>
      <c r="AH10" s="28">
        <f>426.2-8.5</f>
        <v>417.7</v>
      </c>
      <c r="AI10" s="28">
        <v>227.9</v>
      </c>
      <c r="AJ10" s="28">
        <f>225614/1000</f>
        <v>225.614</v>
      </c>
      <c r="AK10" s="28">
        <v>193.9</v>
      </c>
      <c r="AL10" s="6">
        <v>206</v>
      </c>
      <c r="AM10" s="6"/>
      <c r="AN10" s="6">
        <v>187</v>
      </c>
      <c r="AO10" s="6">
        <v>185.1</v>
      </c>
      <c r="AP10" s="6"/>
      <c r="AQ10" s="6">
        <f>185041351/1000000</f>
        <v>185.04135099999999</v>
      </c>
      <c r="AR10" s="6">
        <v>166.4</v>
      </c>
      <c r="AS10" s="6"/>
      <c r="AT10" s="6">
        <v>156</v>
      </c>
      <c r="AU10" s="6">
        <v>128</v>
      </c>
      <c r="AV10" s="6">
        <v>90</v>
      </c>
      <c r="AW10" s="6">
        <v>37</v>
      </c>
      <c r="AX10" s="6">
        <v>15</v>
      </c>
    </row>
    <row r="11" spans="1:50" x14ac:dyDescent="0.25">
      <c r="B11" s="2" t="s">
        <v>16</v>
      </c>
      <c r="C11" s="2" t="s">
        <v>47</v>
      </c>
      <c r="D11" s="133"/>
      <c r="E11" s="155"/>
      <c r="F11" s="155"/>
      <c r="G11" s="57"/>
      <c r="H11" s="57"/>
      <c r="M11" s="1"/>
      <c r="N11" s="1"/>
      <c r="Y11" s="13" t="s">
        <v>35</v>
      </c>
      <c r="Z11" s="63" t="s">
        <v>72</v>
      </c>
      <c r="AA11" s="62">
        <f t="shared" ref="AA11:AB11" si="2">SUM(AA7:AA10)</f>
        <v>9081.1297078550997</v>
      </c>
      <c r="AB11" s="62">
        <f t="shared" si="2"/>
        <v>8977.4953627708001</v>
      </c>
      <c r="AC11" s="62">
        <f t="shared" ref="AC11" si="3">SUM(AC7:AC10)</f>
        <v>8469.3791384282013</v>
      </c>
      <c r="AD11" s="62">
        <f t="shared" ref="AD11" si="4">SUM(AD7:AD10)</f>
        <v>8420.3856859999996</v>
      </c>
      <c r="AE11" s="62">
        <f t="shared" ref="AE11:AL11" si="5">SUM(AE7:AE10)</f>
        <v>8152.7350900000001</v>
      </c>
      <c r="AF11" s="62">
        <f t="shared" si="5"/>
        <v>7309.6</v>
      </c>
      <c r="AG11" s="62">
        <f t="shared" si="5"/>
        <v>7280.5715220000002</v>
      </c>
      <c r="AH11" s="62">
        <f t="shared" si="5"/>
        <v>7109.8729999999996</v>
      </c>
      <c r="AI11" s="62">
        <f t="shared" si="5"/>
        <v>3393.8710000000001</v>
      </c>
      <c r="AJ11" s="62">
        <f t="shared" si="5"/>
        <v>3284.2089999999998</v>
      </c>
      <c r="AK11" s="62">
        <f t="shared" si="5"/>
        <v>2889.8</v>
      </c>
      <c r="AL11" s="17">
        <f t="shared" si="5"/>
        <v>2777.3</v>
      </c>
      <c r="AM11" s="17"/>
      <c r="AN11" s="17">
        <f>SUM(AN7:AN10)</f>
        <v>2273</v>
      </c>
      <c r="AO11" s="17">
        <f>SUM(AO7:AO10)</f>
        <v>2277.1999999999998</v>
      </c>
      <c r="AP11" s="17"/>
      <c r="AQ11" s="17">
        <f>SUM(AQ7:AQ10)</f>
        <v>2042.2681050000001</v>
      </c>
      <c r="AR11" s="17">
        <f t="shared" ref="AR11:AT11" si="6">SUM(AR7:AR10)</f>
        <v>2031.9952620000001</v>
      </c>
      <c r="AS11" s="17"/>
      <c r="AT11" s="17">
        <f t="shared" si="6"/>
        <v>1971.226044</v>
      </c>
      <c r="AU11" s="17">
        <f>SUM(AU7:AU10)</f>
        <v>1340</v>
      </c>
      <c r="AV11" s="17">
        <f>SUM(AV7:AV10)</f>
        <v>1139</v>
      </c>
      <c r="AW11" s="17">
        <f>SUM(AW7:AW10)</f>
        <v>661</v>
      </c>
      <c r="AX11" s="17">
        <f>SUM(AX7:AX10)</f>
        <v>508</v>
      </c>
    </row>
    <row r="12" spans="1:50" x14ac:dyDescent="0.25">
      <c r="A12" s="1" t="s">
        <v>11</v>
      </c>
      <c r="B12" s="1" t="s">
        <v>2</v>
      </c>
      <c r="C12" s="1" t="s">
        <v>53</v>
      </c>
      <c r="D12" s="130">
        <v>9381</v>
      </c>
      <c r="E12" s="156">
        <v>9392.9559018134005</v>
      </c>
      <c r="F12" s="156">
        <v>8101.9171488336997</v>
      </c>
      <c r="G12" s="88">
        <f>6951+1019</f>
        <v>7970</v>
      </c>
      <c r="H12" s="88">
        <v>7866</v>
      </c>
      <c r="I12" s="88">
        <v>7130</v>
      </c>
      <c r="J12" s="88">
        <v>6733</v>
      </c>
      <c r="K12" s="75">
        <v>6570.27</v>
      </c>
      <c r="L12" s="75">
        <v>2976.03</v>
      </c>
      <c r="M12" s="6">
        <v>2935</v>
      </c>
      <c r="N12" s="6">
        <v>2478</v>
      </c>
      <c r="O12" s="6">
        <v>2596</v>
      </c>
      <c r="P12" s="6">
        <v>2624</v>
      </c>
      <c r="Q12" s="6">
        <v>2672</v>
      </c>
      <c r="R12" s="6">
        <v>2605</v>
      </c>
      <c r="S12" s="6">
        <v>2428</v>
      </c>
      <c r="T12" s="6">
        <v>2328</v>
      </c>
      <c r="U12" s="6">
        <v>1812</v>
      </c>
      <c r="V12" s="6">
        <v>1686</v>
      </c>
      <c r="Y12" s="36" t="s">
        <v>33</v>
      </c>
      <c r="Z12" s="36" t="s">
        <v>75</v>
      </c>
      <c r="AA12" s="70"/>
      <c r="AB12" s="36"/>
      <c r="AC12" s="36"/>
      <c r="AD12" s="36"/>
      <c r="AE12" s="36"/>
      <c r="AF12" s="36"/>
      <c r="AG12" s="36"/>
      <c r="AH12" s="69"/>
      <c r="AI12" s="69"/>
      <c r="AJ12" s="69"/>
      <c r="AK12" s="69"/>
      <c r="AL12" s="70"/>
      <c r="AM12" s="70"/>
      <c r="AN12" s="20"/>
      <c r="AO12" s="20"/>
      <c r="AP12" s="20"/>
      <c r="AQ12" s="20"/>
      <c r="AR12" s="20"/>
      <c r="AS12" s="20"/>
      <c r="AT12" s="20"/>
      <c r="AU12" s="21"/>
      <c r="AV12" s="21"/>
      <c r="AW12" s="20"/>
      <c r="AX12" s="20"/>
    </row>
    <row r="13" spans="1:50" x14ac:dyDescent="0.25">
      <c r="A13" s="1" t="s">
        <v>12</v>
      </c>
      <c r="B13" s="1" t="s">
        <v>3</v>
      </c>
      <c r="C13" t="s">
        <v>78</v>
      </c>
      <c r="D13" s="130">
        <v>517.35408312640004</v>
      </c>
      <c r="E13" s="156">
        <v>574.26115912349997</v>
      </c>
      <c r="F13" s="156">
        <v>484.65067961519998</v>
      </c>
      <c r="G13" s="88">
        <v>463</v>
      </c>
      <c r="H13" s="88">
        <v>505</v>
      </c>
      <c r="I13" s="88">
        <v>586</v>
      </c>
      <c r="J13" s="109">
        <v>376</v>
      </c>
      <c r="K13" s="73">
        <v>210.67599999999999</v>
      </c>
      <c r="L13" s="73">
        <v>219.01599999999999</v>
      </c>
      <c r="M13" s="6">
        <v>289</v>
      </c>
      <c r="N13" s="6">
        <v>29</v>
      </c>
      <c r="O13" s="6">
        <v>465</v>
      </c>
      <c r="P13" s="6">
        <v>29</v>
      </c>
      <c r="Q13" s="6">
        <v>62</v>
      </c>
      <c r="R13" s="6">
        <v>52</v>
      </c>
      <c r="S13" s="6">
        <v>130</v>
      </c>
      <c r="T13" s="6">
        <v>130</v>
      </c>
      <c r="U13" s="6">
        <v>72</v>
      </c>
      <c r="V13" s="6">
        <v>218</v>
      </c>
      <c r="Y13" s="14" t="s">
        <v>131</v>
      </c>
      <c r="Z13" s="14" t="s">
        <v>132</v>
      </c>
      <c r="AA13" s="15">
        <v>-518.53659376300027</v>
      </c>
      <c r="AB13" s="15">
        <v>-516.00615947699998</v>
      </c>
      <c r="AC13" s="15">
        <v>-483.09567890999995</v>
      </c>
      <c r="AD13" s="15">
        <v>-498.49158399999999</v>
      </c>
      <c r="AE13" s="15">
        <v>-497.97486199999992</v>
      </c>
      <c r="AF13" s="15">
        <v>-502.56645400000002</v>
      </c>
      <c r="AG13" s="15">
        <v>-513.258599</v>
      </c>
      <c r="AH13" s="61">
        <v>-502.5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</row>
    <row r="14" spans="1:50" x14ac:dyDescent="0.25">
      <c r="A14" s="3" t="s">
        <v>15</v>
      </c>
      <c r="B14" s="3" t="s">
        <v>4</v>
      </c>
      <c r="C14" s="34" t="s">
        <v>54</v>
      </c>
      <c r="D14" s="132">
        <v>17645.5588087248</v>
      </c>
      <c r="E14" s="157">
        <v>17431.605952114798</v>
      </c>
      <c r="F14" s="157">
        <v>15728.5394724617</v>
      </c>
      <c r="G14" s="89">
        <v>15642</v>
      </c>
      <c r="H14" s="89">
        <v>15203</v>
      </c>
      <c r="I14" s="89">
        <v>13545</v>
      </c>
      <c r="J14" s="89">
        <v>13220.865003341927</v>
      </c>
      <c r="K14" s="74">
        <v>13101.188</v>
      </c>
      <c r="L14" s="74">
        <v>6258.67</v>
      </c>
      <c r="M14" s="7">
        <v>6001</v>
      </c>
      <c r="N14" s="7">
        <v>5386</v>
      </c>
      <c r="O14" s="7">
        <v>4996</v>
      </c>
      <c r="P14" s="7">
        <v>4918</v>
      </c>
      <c r="Q14" s="7">
        <v>4927</v>
      </c>
      <c r="R14" s="7">
        <v>4623</v>
      </c>
      <c r="S14" s="7">
        <v>4348</v>
      </c>
      <c r="T14" s="7">
        <v>4185</v>
      </c>
      <c r="U14" s="7">
        <v>3075</v>
      </c>
      <c r="V14" s="7">
        <v>2607</v>
      </c>
      <c r="Y14" s="92" t="s">
        <v>133</v>
      </c>
      <c r="Z14" s="1" t="s">
        <v>134</v>
      </c>
      <c r="AA14" s="6">
        <v>-1.4000651253999998</v>
      </c>
      <c r="AB14" s="6">
        <v>-1.5320192873</v>
      </c>
      <c r="AC14" s="6">
        <v>-1.5858146924999998</v>
      </c>
      <c r="AD14" s="6">
        <v>-1.4963379999999999</v>
      </c>
      <c r="AE14" s="6">
        <v>-1.640768</v>
      </c>
      <c r="AF14" s="6">
        <v>-1.696048</v>
      </c>
      <c r="AG14" s="6">
        <v>-1.8691580000000001</v>
      </c>
      <c r="AH14" s="1">
        <v>-2.1</v>
      </c>
      <c r="AI14" s="61">
        <v>-0.63041000000000003</v>
      </c>
      <c r="AJ14" s="61">
        <v>-0.7</v>
      </c>
      <c r="AK14" s="61">
        <v>-0.8</v>
      </c>
      <c r="AL14" s="15">
        <v>-1</v>
      </c>
      <c r="AM14" s="15"/>
      <c r="AN14" s="16">
        <v>-1</v>
      </c>
      <c r="AO14" s="16">
        <v>-1.4</v>
      </c>
      <c r="AP14" s="16"/>
      <c r="AQ14" s="16">
        <f>-1488265/1000000</f>
        <v>-1.4882649999999999</v>
      </c>
      <c r="AR14" s="16">
        <v>-2</v>
      </c>
      <c r="AS14" s="16"/>
      <c r="AT14" s="16">
        <v>-1.6</v>
      </c>
      <c r="AU14" s="15">
        <v>-1</v>
      </c>
      <c r="AV14" s="15">
        <v>-1</v>
      </c>
      <c r="AW14" s="16">
        <v>0</v>
      </c>
      <c r="AX14" s="16" t="s">
        <v>30</v>
      </c>
    </row>
    <row r="15" spans="1:50" x14ac:dyDescent="0.25">
      <c r="A15" s="2" t="s">
        <v>18</v>
      </c>
      <c r="B15" s="2" t="s">
        <v>19</v>
      </c>
      <c r="C15" s="2" t="s">
        <v>47</v>
      </c>
      <c r="D15" s="141">
        <f>(D12-D13)/D14</f>
        <v>0.50231596590134586</v>
      </c>
      <c r="E15" s="125">
        <f>(E12-E13)/E14</f>
        <v>0.50590259824110007</v>
      </c>
      <c r="F15" s="125">
        <f>(F12-F13)/F14</f>
        <v>0.48429585484114301</v>
      </c>
      <c r="G15" s="42">
        <f>(G12-G13)/G14</f>
        <v>0.47992584068533434</v>
      </c>
      <c r="H15" s="42">
        <f>(H12-H13)/H14</f>
        <v>0.48418075379859238</v>
      </c>
      <c r="I15" s="42">
        <f t="shared" ref="I15:S15" si="7">(I12-I13)/I14</f>
        <v>0.48313030638612037</v>
      </c>
      <c r="J15" s="42">
        <f t="shared" si="7"/>
        <v>0.48083086835794014</v>
      </c>
      <c r="K15" s="5">
        <f t="shared" si="7"/>
        <v>0.48542116943898522</v>
      </c>
      <c r="L15" s="5">
        <f t="shared" si="7"/>
        <v>0.44051116291480458</v>
      </c>
      <c r="M15" s="5">
        <f t="shared" si="7"/>
        <v>0.44092651224795865</v>
      </c>
      <c r="N15" s="5">
        <v>0.45469736353509099</v>
      </c>
      <c r="O15" s="5">
        <f t="shared" si="7"/>
        <v>0.42654123298638913</v>
      </c>
      <c r="P15" s="5">
        <f t="shared" si="7"/>
        <v>0.52765351769011792</v>
      </c>
      <c r="Q15" s="5">
        <f t="shared" si="7"/>
        <v>0.52973411812461946</v>
      </c>
      <c r="R15" s="5">
        <f t="shared" si="7"/>
        <v>0.55223880597014929</v>
      </c>
      <c r="S15" s="5">
        <f t="shared" si="7"/>
        <v>0.52851885924563013</v>
      </c>
      <c r="T15" s="5">
        <v>0.52500000000000002</v>
      </c>
      <c r="U15" s="5">
        <v>0.56599999999999995</v>
      </c>
      <c r="V15" s="5">
        <v>0.56299999999999994</v>
      </c>
      <c r="Y15" s="1" t="s">
        <v>87</v>
      </c>
      <c r="Z15" s="1" t="s">
        <v>73</v>
      </c>
      <c r="AA15" s="6">
        <v>-554.33741401083807</v>
      </c>
      <c r="AB15" s="6">
        <v>-550.15831362650499</v>
      </c>
      <c r="AC15" s="6">
        <v>-485.53478835117721</v>
      </c>
      <c r="AD15" s="6">
        <v>-468.00199795399993</v>
      </c>
      <c r="AE15" s="6">
        <v>-452.11283582400006</v>
      </c>
      <c r="AF15" s="6">
        <v>-408.91881973549999</v>
      </c>
      <c r="AG15" s="6">
        <v>-398.71784781421377</v>
      </c>
      <c r="AH15" s="28">
        <v>-342.9</v>
      </c>
      <c r="AI15" s="28">
        <v>-202.9</v>
      </c>
      <c r="AJ15" s="28">
        <v>-199.1</v>
      </c>
      <c r="AK15" s="28">
        <v>-178.4</v>
      </c>
      <c r="AL15" s="6">
        <v>-172</v>
      </c>
      <c r="AM15" s="6"/>
      <c r="AN15" s="28">
        <v>-168</v>
      </c>
      <c r="AO15" s="28">
        <v>-168.6</v>
      </c>
      <c r="AP15" s="28"/>
      <c r="AQ15" s="28">
        <v>-162.30000000000001</v>
      </c>
      <c r="AR15" s="28">
        <v>-151</v>
      </c>
      <c r="AS15" s="28"/>
      <c r="AT15" s="6">
        <v>-148.04</v>
      </c>
      <c r="AU15" s="6">
        <v>-105</v>
      </c>
      <c r="AV15" s="6">
        <v>-89</v>
      </c>
      <c r="AW15" s="6">
        <v>-42.4</v>
      </c>
      <c r="AX15" s="6">
        <v>-31</v>
      </c>
    </row>
    <row r="16" spans="1:50" x14ac:dyDescent="0.25">
      <c r="D16" s="133"/>
      <c r="E16" s="155"/>
      <c r="F16" s="155"/>
      <c r="G16" s="57"/>
      <c r="H16" s="57"/>
      <c r="M16" s="1"/>
      <c r="N16" s="1"/>
      <c r="Y16" s="13" t="s">
        <v>36</v>
      </c>
      <c r="Z16" s="13" t="s">
        <v>74</v>
      </c>
      <c r="AA16" s="62">
        <f>SUM(AA11:AA15)</f>
        <v>8006.855634955863</v>
      </c>
      <c r="AB16" s="62">
        <f>SUM(AB11:AB15)</f>
        <v>7909.7988703799947</v>
      </c>
      <c r="AC16" s="62">
        <f>SUM(AC11:AC15)</f>
        <v>7499.1628564745242</v>
      </c>
      <c r="AD16" s="62">
        <f t="shared" ref="AD16" si="8">SUM(AD11:AD15)</f>
        <v>7452.3957660459992</v>
      </c>
      <c r="AE16" s="62">
        <f t="shared" ref="AE16:AJ16" si="9">SUM(AE11:AE15)</f>
        <v>7201.0066241759996</v>
      </c>
      <c r="AF16" s="62">
        <f t="shared" si="9"/>
        <v>6396.4186782645011</v>
      </c>
      <c r="AG16" s="62">
        <f t="shared" si="9"/>
        <v>6366.7259171857859</v>
      </c>
      <c r="AH16" s="62">
        <f t="shared" si="9"/>
        <v>6262.3729999999996</v>
      </c>
      <c r="AI16" s="62">
        <f t="shared" si="9"/>
        <v>3190.3405899999998</v>
      </c>
      <c r="AJ16" s="62">
        <f t="shared" si="9"/>
        <v>3084.4090000000001</v>
      </c>
      <c r="AK16" s="62">
        <v>2711</v>
      </c>
      <c r="AL16" s="17">
        <f>SUM(AL11:AL15)</f>
        <v>2604.3000000000002</v>
      </c>
      <c r="AM16" s="17"/>
      <c r="AN16" s="17">
        <f>SUM(AN11:AN15)</f>
        <v>2104</v>
      </c>
      <c r="AO16" s="17">
        <f>SUM(AO11:AO15)</f>
        <v>2107.1999999999998</v>
      </c>
      <c r="AP16" s="17"/>
      <c r="AQ16" s="17">
        <f>SUM(AQ11:AQ15)</f>
        <v>1878.4798400000002</v>
      </c>
      <c r="AR16" s="17">
        <f>SUM(AR11:AR15)</f>
        <v>1878.9952620000001</v>
      </c>
      <c r="AS16" s="17"/>
      <c r="AT16" s="17">
        <f>SUM(AT11:AT15)</f>
        <v>1821.5860440000001</v>
      </c>
      <c r="AU16" s="17">
        <f>SUM(AU11:AU15)</f>
        <v>1234</v>
      </c>
      <c r="AV16" s="17">
        <f>SUM(AV11:AV15)</f>
        <v>1049</v>
      </c>
      <c r="AW16" s="17">
        <f>SUM(AW11:AW15)</f>
        <v>618.6</v>
      </c>
      <c r="AX16" s="17">
        <f>SUM(AX11:AX15)</f>
        <v>477</v>
      </c>
    </row>
    <row r="17" spans="1:50" x14ac:dyDescent="0.25">
      <c r="B17" s="31" t="s">
        <v>88</v>
      </c>
      <c r="C17" s="2" t="s">
        <v>89</v>
      </c>
      <c r="D17" s="133"/>
      <c r="E17" s="155"/>
      <c r="F17" s="155"/>
      <c r="G17" s="57"/>
      <c r="H17" s="57"/>
      <c r="M17"/>
      <c r="N17"/>
      <c r="O17"/>
      <c r="P17"/>
      <c r="Q17"/>
      <c r="R17"/>
      <c r="S17"/>
      <c r="T17"/>
      <c r="U17"/>
      <c r="V17"/>
      <c r="Y17" s="37"/>
      <c r="Z17" s="37"/>
      <c r="AA17" s="72"/>
      <c r="AB17" s="37"/>
      <c r="AC17" s="37"/>
      <c r="AD17" s="37"/>
      <c r="AE17" s="37"/>
      <c r="AF17" s="37"/>
      <c r="AG17" s="37"/>
      <c r="AH17" s="71"/>
      <c r="AI17" s="71"/>
      <c r="AJ17" s="71"/>
      <c r="AK17" s="71"/>
      <c r="AL17" s="72"/>
      <c r="AM17" s="72"/>
      <c r="AN17" s="18"/>
      <c r="AO17" s="18"/>
      <c r="AP17" s="18"/>
      <c r="AQ17" s="18"/>
      <c r="AR17" s="18"/>
      <c r="AS17" s="18"/>
      <c r="AT17" s="18"/>
      <c r="AU17" s="6"/>
      <c r="AV17" s="6"/>
      <c r="AW17" s="18"/>
      <c r="AX17" s="18"/>
    </row>
    <row r="18" spans="1:50" x14ac:dyDescent="0.25">
      <c r="A18" s="1" t="s">
        <v>11</v>
      </c>
      <c r="B18" t="s">
        <v>120</v>
      </c>
      <c r="C18" s="32" t="s">
        <v>92</v>
      </c>
      <c r="D18" s="130">
        <v>1172.7674901452306</v>
      </c>
      <c r="E18" s="156">
        <v>1158.9176422724054</v>
      </c>
      <c r="F18" s="156">
        <v>1046.8088257269962</v>
      </c>
      <c r="G18" s="88">
        <v>1021.9749801680185</v>
      </c>
      <c r="H18" s="88">
        <v>1000.0540057007629</v>
      </c>
      <c r="I18" s="88">
        <v>901.3149244110748</v>
      </c>
      <c r="J18" s="88">
        <v>876.42187226426006</v>
      </c>
      <c r="K18" s="30">
        <v>868</v>
      </c>
      <c r="L18" s="30">
        <v>368</v>
      </c>
      <c r="M18">
        <v>350</v>
      </c>
      <c r="N18">
        <v>317</v>
      </c>
      <c r="O18">
        <v>280</v>
      </c>
      <c r="P18">
        <v>283</v>
      </c>
      <c r="Q18">
        <v>283</v>
      </c>
      <c r="R18">
        <v>264</v>
      </c>
      <c r="S18">
        <v>222</v>
      </c>
      <c r="T18">
        <v>214</v>
      </c>
      <c r="U18">
        <v>148</v>
      </c>
      <c r="V18">
        <v>126</v>
      </c>
      <c r="Y18" s="14" t="s">
        <v>34</v>
      </c>
      <c r="Z18" s="14" t="s">
        <v>70</v>
      </c>
      <c r="AA18" s="61">
        <f>AA7</f>
        <v>8388.3290874775994</v>
      </c>
      <c r="AB18" s="61">
        <f>AB7</f>
        <v>8348.6628553006994</v>
      </c>
      <c r="AC18" s="61">
        <f>AC7</f>
        <v>7854.3224238028006</v>
      </c>
      <c r="AD18" s="61">
        <f>AD7-0.2</f>
        <v>7821.8</v>
      </c>
      <c r="AE18" s="61">
        <f t="shared" ref="AE18:AF18" si="10">AE7</f>
        <v>7570</v>
      </c>
      <c r="AF18" s="61">
        <f t="shared" si="10"/>
        <v>6854</v>
      </c>
      <c r="AG18" s="61">
        <f t="shared" ref="AG18:AX18" si="11">AG7</f>
        <v>6826.088726</v>
      </c>
      <c r="AH18" s="61">
        <f t="shared" si="11"/>
        <v>6636.32</v>
      </c>
      <c r="AI18" s="61">
        <f t="shared" si="11"/>
        <v>3167.7109999999998</v>
      </c>
      <c r="AJ18" s="61">
        <f t="shared" si="11"/>
        <v>3070.895</v>
      </c>
      <c r="AK18" s="61">
        <f t="shared" si="11"/>
        <v>2684</v>
      </c>
      <c r="AL18" s="61">
        <f t="shared" si="11"/>
        <v>2608</v>
      </c>
      <c r="AM18" s="61">
        <f t="shared" si="11"/>
        <v>0</v>
      </c>
      <c r="AN18" s="61">
        <f t="shared" si="11"/>
        <v>2114</v>
      </c>
      <c r="AO18" s="61">
        <f t="shared" si="11"/>
        <v>2099.9</v>
      </c>
      <c r="AP18" s="61">
        <f t="shared" si="11"/>
        <v>0</v>
      </c>
      <c r="AQ18" s="61">
        <f t="shared" si="11"/>
        <v>1866.9267540000001</v>
      </c>
      <c r="AR18" s="61">
        <f t="shared" si="11"/>
        <v>1876.195262</v>
      </c>
      <c r="AS18" s="61">
        <f t="shared" si="11"/>
        <v>0</v>
      </c>
      <c r="AT18" s="61">
        <f t="shared" si="11"/>
        <v>1817.226044</v>
      </c>
      <c r="AU18" s="61">
        <f t="shared" si="11"/>
        <v>1212</v>
      </c>
      <c r="AV18" s="61">
        <f t="shared" si="11"/>
        <v>1049</v>
      </c>
      <c r="AW18" s="61">
        <f t="shared" si="11"/>
        <v>624</v>
      </c>
      <c r="AX18" s="61">
        <f t="shared" si="11"/>
        <v>493</v>
      </c>
    </row>
    <row r="19" spans="1:50" x14ac:dyDescent="0.25">
      <c r="A19" s="3" t="s">
        <v>12</v>
      </c>
      <c r="B19" s="45" t="s">
        <v>91</v>
      </c>
      <c r="C19" s="34" t="s">
        <v>93</v>
      </c>
      <c r="D19" s="132">
        <v>17326.67132730515</v>
      </c>
      <c r="E19" s="157">
        <v>17114.892974304268</v>
      </c>
      <c r="F19" s="157">
        <v>15407.53771748056</v>
      </c>
      <c r="G19" s="89">
        <v>15150.191633781782</v>
      </c>
      <c r="H19" s="89">
        <v>14776.719490489781</v>
      </c>
      <c r="I19" s="89">
        <v>13202.632751123418</v>
      </c>
      <c r="J19" s="89">
        <v>12888.132635632726</v>
      </c>
      <c r="K19" s="74">
        <v>12591</v>
      </c>
      <c r="L19" s="74">
        <v>5823</v>
      </c>
      <c r="M19" s="41">
        <v>5643</v>
      </c>
      <c r="N19" s="41">
        <v>5071</v>
      </c>
      <c r="O19" s="41">
        <v>4681</v>
      </c>
      <c r="P19" s="41">
        <v>4688</v>
      </c>
      <c r="Q19" s="41">
        <v>4694</v>
      </c>
      <c r="R19" s="41">
        <v>4290</v>
      </c>
      <c r="S19" s="41">
        <v>3800</v>
      </c>
      <c r="T19" s="41">
        <v>3651</v>
      </c>
      <c r="U19" s="41">
        <v>2575</v>
      </c>
      <c r="V19" s="41">
        <v>2088</v>
      </c>
      <c r="Y19" s="14" t="s">
        <v>131</v>
      </c>
      <c r="Z19" s="14" t="s">
        <v>132</v>
      </c>
      <c r="AA19" s="61">
        <f t="shared" ref="AA19:AB19" si="12">AA13</f>
        <v>-518.53659376300027</v>
      </c>
      <c r="AB19" s="61">
        <f t="shared" si="12"/>
        <v>-516.00615947699998</v>
      </c>
      <c r="AC19" s="61">
        <f t="shared" ref="AC19:AH19" si="13">AC13</f>
        <v>-483.09567890999995</v>
      </c>
      <c r="AD19" s="61">
        <f t="shared" si="13"/>
        <v>-498.49158399999999</v>
      </c>
      <c r="AE19" s="61">
        <f t="shared" si="13"/>
        <v>-497.97486199999992</v>
      </c>
      <c r="AF19" s="61">
        <f t="shared" si="13"/>
        <v>-502.56645400000002</v>
      </c>
      <c r="AG19" s="61">
        <f t="shared" si="13"/>
        <v>-513.258599</v>
      </c>
      <c r="AH19" s="61">
        <f t="shared" si="13"/>
        <v>-502.5</v>
      </c>
      <c r="AI19" s="61">
        <f>-AI13</f>
        <v>0</v>
      </c>
      <c r="AJ19" s="61">
        <v>-0.7</v>
      </c>
      <c r="AK19" s="61">
        <v>-0.8</v>
      </c>
      <c r="AL19" s="61">
        <v>1</v>
      </c>
      <c r="AM19" s="61"/>
      <c r="AN19" s="91">
        <v>1</v>
      </c>
      <c r="AO19" s="91">
        <v>1.4</v>
      </c>
      <c r="AP19" s="91"/>
      <c r="AQ19" s="91">
        <f>1488265/1000000</f>
        <v>1.4882649999999999</v>
      </c>
      <c r="AR19" s="91">
        <v>2</v>
      </c>
      <c r="AS19" s="91"/>
      <c r="AT19" s="91" t="s">
        <v>30</v>
      </c>
      <c r="AU19" s="91">
        <v>1</v>
      </c>
      <c r="AV19" s="91">
        <v>1</v>
      </c>
      <c r="AW19" s="91" t="s">
        <v>30</v>
      </c>
      <c r="AX19" s="91" t="s">
        <v>30</v>
      </c>
    </row>
    <row r="20" spans="1:50" x14ac:dyDescent="0.25">
      <c r="A20" s="2" t="s">
        <v>14</v>
      </c>
      <c r="B20" s="31" t="s">
        <v>88</v>
      </c>
      <c r="C20" s="2" t="s">
        <v>89</v>
      </c>
      <c r="D20" s="141">
        <f t="shared" ref="D20:E20" si="14">D18/D19</f>
        <v>6.7685677646407649E-2</v>
      </c>
      <c r="E20" s="125">
        <f t="shared" si="14"/>
        <v>6.7713987111246668E-2</v>
      </c>
      <c r="F20" s="125">
        <f t="shared" ref="F20:G20" si="15">F18/F19</f>
        <v>6.7941344355064825E-2</v>
      </c>
      <c r="G20" s="42">
        <f t="shared" si="15"/>
        <v>6.7456241140160009E-2</v>
      </c>
      <c r="H20" s="42">
        <f t="shared" ref="H20:S20" si="16">H18/H19</f>
        <v>6.767767408350632E-2</v>
      </c>
      <c r="I20" s="42">
        <f t="shared" si="16"/>
        <v>6.8267817593758454E-2</v>
      </c>
      <c r="J20" s="42">
        <f t="shared" si="16"/>
        <v>6.8002238729383879E-2</v>
      </c>
      <c r="K20" s="5">
        <f t="shared" si="16"/>
        <v>6.8938130410610754E-2</v>
      </c>
      <c r="L20" s="5">
        <f t="shared" si="16"/>
        <v>6.3197664434140474E-2</v>
      </c>
      <c r="M20" s="42">
        <f t="shared" si="16"/>
        <v>6.202374623427255E-2</v>
      </c>
      <c r="N20" s="42">
        <v>6.2512324985210019E-2</v>
      </c>
      <c r="O20" s="42">
        <f>O18/O19</f>
        <v>5.9816278572954497E-2</v>
      </c>
      <c r="P20" s="42">
        <f t="shared" si="16"/>
        <v>6.0366894197952221E-2</v>
      </c>
      <c r="Q20" s="42">
        <f t="shared" si="16"/>
        <v>6.0289731572219854E-2</v>
      </c>
      <c r="R20" s="42">
        <f t="shared" si="16"/>
        <v>6.1538461538461542E-2</v>
      </c>
      <c r="S20" s="42">
        <f t="shared" si="16"/>
        <v>5.842105263157895E-2</v>
      </c>
      <c r="T20" s="42">
        <f t="shared" ref="T20:V20" si="17">T18/T19</f>
        <v>5.8614078334702821E-2</v>
      </c>
      <c r="U20" s="42">
        <f t="shared" si="17"/>
        <v>5.7475728155339807E-2</v>
      </c>
      <c r="V20" s="42">
        <f t="shared" si="17"/>
        <v>6.0344827586206899E-2</v>
      </c>
      <c r="Y20" s="13" t="s">
        <v>37</v>
      </c>
      <c r="Z20" s="13" t="s">
        <v>76</v>
      </c>
      <c r="AA20" s="62">
        <f t="shared" ref="AA20:AB20" si="18">SUM(AA18:AA19)</f>
        <v>7869.792493714599</v>
      </c>
      <c r="AB20" s="62">
        <f t="shared" si="18"/>
        <v>7832.6566958236999</v>
      </c>
      <c r="AC20" s="62">
        <f t="shared" ref="AC20:AH20" si="19">SUM(AC18:AC19)</f>
        <v>7371.2267448928005</v>
      </c>
      <c r="AD20" s="62">
        <f t="shared" si="19"/>
        <v>7323.3084159999999</v>
      </c>
      <c r="AE20" s="62">
        <f t="shared" si="19"/>
        <v>7072.025138</v>
      </c>
      <c r="AF20" s="62">
        <f t="shared" si="19"/>
        <v>6351.4335460000002</v>
      </c>
      <c r="AG20" s="62">
        <f t="shared" si="19"/>
        <v>6312.8301270000002</v>
      </c>
      <c r="AH20" s="62">
        <f t="shared" si="19"/>
        <v>6133.82</v>
      </c>
      <c r="AI20" s="62">
        <f t="shared" ref="AI20:AX20" si="20">SUM(AI18:AI19)</f>
        <v>3167.7109999999998</v>
      </c>
      <c r="AJ20" s="62">
        <f t="shared" si="20"/>
        <v>3070.1950000000002</v>
      </c>
      <c r="AK20" s="62">
        <f t="shared" si="20"/>
        <v>2683.2</v>
      </c>
      <c r="AL20" s="62">
        <f t="shared" si="20"/>
        <v>2609</v>
      </c>
      <c r="AM20" s="62">
        <f t="shared" si="20"/>
        <v>0</v>
      </c>
      <c r="AN20" s="62">
        <f t="shared" si="20"/>
        <v>2115</v>
      </c>
      <c r="AO20" s="62">
        <f t="shared" si="20"/>
        <v>2101.3000000000002</v>
      </c>
      <c r="AP20" s="62">
        <f t="shared" si="20"/>
        <v>0</v>
      </c>
      <c r="AQ20" s="62">
        <f t="shared" si="20"/>
        <v>1868.415019</v>
      </c>
      <c r="AR20" s="62">
        <f t="shared" si="20"/>
        <v>1878.195262</v>
      </c>
      <c r="AS20" s="62">
        <f t="shared" si="20"/>
        <v>0</v>
      </c>
      <c r="AT20" s="62">
        <f t="shared" si="20"/>
        <v>1817.226044</v>
      </c>
      <c r="AU20" s="62">
        <f t="shared" si="20"/>
        <v>1213</v>
      </c>
      <c r="AV20" s="62">
        <f t="shared" si="20"/>
        <v>1050</v>
      </c>
      <c r="AW20" s="62">
        <f t="shared" si="20"/>
        <v>624</v>
      </c>
      <c r="AX20" s="62">
        <f t="shared" si="20"/>
        <v>493</v>
      </c>
    </row>
    <row r="21" spans="1:50" x14ac:dyDescent="0.25">
      <c r="D21" s="133"/>
      <c r="E21" s="155"/>
      <c r="F21" s="155"/>
      <c r="G21" s="57"/>
      <c r="H21" s="57"/>
      <c r="M21"/>
      <c r="N21"/>
      <c r="O21"/>
      <c r="P21"/>
      <c r="Q21"/>
      <c r="R21"/>
      <c r="S21"/>
      <c r="T21"/>
      <c r="U21"/>
      <c r="V21"/>
      <c r="Y21" s="13"/>
      <c r="Z21" s="13"/>
      <c r="AA21" s="17"/>
      <c r="AB21" s="13"/>
      <c r="AC21" s="13"/>
      <c r="AD21" s="13"/>
      <c r="AE21" s="13"/>
      <c r="AF21" s="13"/>
      <c r="AG21" s="13"/>
      <c r="AH21" s="63"/>
      <c r="AI21" s="63"/>
      <c r="AJ21" s="63"/>
      <c r="AK21" s="63"/>
      <c r="AL21" s="13"/>
      <c r="AM21" s="13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x14ac:dyDescent="0.25">
      <c r="B22" s="2" t="s">
        <v>17</v>
      </c>
      <c r="C22" s="2" t="s">
        <v>48</v>
      </c>
      <c r="D22" s="133"/>
      <c r="E22" s="155"/>
      <c r="F22" s="155"/>
      <c r="G22" s="57"/>
      <c r="H22" s="57"/>
      <c r="M22"/>
      <c r="N22"/>
      <c r="O22"/>
      <c r="P22"/>
      <c r="Q22"/>
      <c r="R22"/>
      <c r="S22"/>
      <c r="T22"/>
      <c r="U22"/>
      <c r="V22"/>
      <c r="Y22"/>
      <c r="Z22"/>
      <c r="AA22" s="28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50" x14ac:dyDescent="0.25">
      <c r="A23" s="1" t="s">
        <v>11</v>
      </c>
      <c r="B23" s="1" t="s">
        <v>5</v>
      </c>
      <c r="C23" s="1" t="s">
        <v>55</v>
      </c>
      <c r="D23" s="130">
        <v>8388.3290874775994</v>
      </c>
      <c r="E23" s="156">
        <v>8348.6628553006994</v>
      </c>
      <c r="F23" s="156">
        <v>7854.3224238028006</v>
      </c>
      <c r="G23" s="88">
        <v>7822</v>
      </c>
      <c r="H23" s="88">
        <v>7570</v>
      </c>
      <c r="I23" s="88">
        <v>6854</v>
      </c>
      <c r="J23" s="88">
        <v>6826</v>
      </c>
      <c r="K23" s="75">
        <v>6636.32</v>
      </c>
      <c r="L23" s="75">
        <v>3167.7109999999998</v>
      </c>
      <c r="M23" s="28">
        <v>3070.895</v>
      </c>
      <c r="N23" s="28">
        <v>2684</v>
      </c>
      <c r="O23" s="28">
        <v>2608</v>
      </c>
      <c r="P23" s="28">
        <v>2114</v>
      </c>
      <c r="Q23" s="28">
        <v>2099</v>
      </c>
      <c r="R23" s="28">
        <v>1867</v>
      </c>
      <c r="S23" s="28">
        <v>1876</v>
      </c>
      <c r="T23" s="28">
        <v>1817</v>
      </c>
      <c r="U23" s="28">
        <v>1212</v>
      </c>
      <c r="V23" s="28">
        <v>1049</v>
      </c>
      <c r="AH23"/>
      <c r="AI23"/>
      <c r="AJ23"/>
      <c r="AK23"/>
      <c r="AX23" s="1"/>
    </row>
    <row r="24" spans="1:50" x14ac:dyDescent="0.25">
      <c r="A24" s="3" t="s">
        <v>12</v>
      </c>
      <c r="B24" s="3" t="s">
        <v>6</v>
      </c>
      <c r="C24" s="3" t="s">
        <v>56</v>
      </c>
      <c r="D24" s="137">
        <v>510.79991600000005</v>
      </c>
      <c r="E24" s="158">
        <v>510.55989599999998</v>
      </c>
      <c r="F24" s="158">
        <v>510.55989599999998</v>
      </c>
      <c r="G24" s="110">
        <v>510.55989599999998</v>
      </c>
      <c r="H24" s="110">
        <v>510.55989599999998</v>
      </c>
      <c r="I24" s="110">
        <v>474.55989599999998</v>
      </c>
      <c r="J24" s="110">
        <v>474.55989599999998</v>
      </c>
      <c r="K24" s="76">
        <v>473.32799999999997</v>
      </c>
      <c r="L24" s="76">
        <v>242.51300000000001</v>
      </c>
      <c r="M24" s="41">
        <v>236.85599999999999</v>
      </c>
      <c r="N24" s="41">
        <v>218</v>
      </c>
      <c r="O24" s="41">
        <v>209</v>
      </c>
      <c r="P24" s="41">
        <f>139470079/1000000</f>
        <v>139.470079</v>
      </c>
      <c r="Q24" s="41">
        <f>139</f>
        <v>139</v>
      </c>
      <c r="R24" s="41">
        <f>121054/1000</f>
        <v>121.054</v>
      </c>
      <c r="S24" s="41">
        <v>120.854</v>
      </c>
      <c r="T24" s="41">
        <v>120.854</v>
      </c>
      <c r="U24" s="41">
        <v>97.141000000000005</v>
      </c>
      <c r="V24" s="41">
        <v>96.286000000000001</v>
      </c>
      <c r="Y24" s="2"/>
      <c r="Z24" s="2"/>
      <c r="AA24" s="2"/>
      <c r="AB24" s="2"/>
      <c r="AC24" s="2"/>
      <c r="AD24" s="2"/>
      <c r="AE24" s="2"/>
      <c r="AF24" s="2"/>
      <c r="AG24" s="2"/>
      <c r="AH24" s="31"/>
      <c r="AI24" s="31"/>
      <c r="AJ24" s="31"/>
      <c r="AK24" s="31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x14ac:dyDescent="0.25">
      <c r="A25" s="2" t="s">
        <v>14</v>
      </c>
      <c r="B25" s="2" t="s">
        <v>17</v>
      </c>
      <c r="C25" s="2" t="s">
        <v>48</v>
      </c>
      <c r="D25" s="142">
        <f t="shared" ref="D25:E25" si="21">D23/D24</f>
        <v>16.421946881208175</v>
      </c>
      <c r="E25" s="159">
        <f t="shared" si="21"/>
        <v>16.351975391542894</v>
      </c>
      <c r="F25" s="159">
        <f t="shared" ref="F25:G25" si="22">F23/F24</f>
        <v>15.383743387088909</v>
      </c>
      <c r="G25" s="43">
        <f t="shared" si="22"/>
        <v>15.320435587052064</v>
      </c>
      <c r="H25" s="43">
        <f t="shared" ref="H25:S25" si="23">H23/H24</f>
        <v>14.826859804907199</v>
      </c>
      <c r="I25" s="43">
        <f t="shared" si="23"/>
        <v>14.442855491522613</v>
      </c>
      <c r="J25" s="43">
        <f t="shared" si="23"/>
        <v>14.383853455665795</v>
      </c>
      <c r="K25" s="77">
        <f t="shared" si="23"/>
        <v>14.020552344251767</v>
      </c>
      <c r="L25" s="77">
        <f t="shared" si="23"/>
        <v>13.062025540898837</v>
      </c>
      <c r="M25" s="43">
        <f t="shared" si="23"/>
        <v>12.965240483669403</v>
      </c>
      <c r="N25" s="43">
        <v>12.311926605504587</v>
      </c>
      <c r="O25" s="43">
        <f t="shared" si="23"/>
        <v>12.47846889952153</v>
      </c>
      <c r="P25" s="43">
        <f t="shared" si="23"/>
        <v>15.157372930146545</v>
      </c>
      <c r="Q25" s="43">
        <f t="shared" si="23"/>
        <v>15.100719424460431</v>
      </c>
      <c r="R25" s="43">
        <f t="shared" si="23"/>
        <v>15.422869132783717</v>
      </c>
      <c r="S25" s="43">
        <f t="shared" si="23"/>
        <v>15.522862296655468</v>
      </c>
      <c r="T25" s="43">
        <v>15.042899999999999</v>
      </c>
      <c r="U25" s="43">
        <v>12.5</v>
      </c>
      <c r="V25" s="43">
        <v>10.9</v>
      </c>
      <c r="Y25" s="2"/>
      <c r="Z25" s="2"/>
      <c r="AA25" s="2"/>
      <c r="AB25" s="2"/>
      <c r="AC25" s="2"/>
      <c r="AD25" s="2"/>
      <c r="AE25" s="2"/>
      <c r="AF25" s="2"/>
      <c r="AG25" s="2"/>
      <c r="AH25" s="31"/>
      <c r="AI25" s="31"/>
      <c r="AJ25" s="31"/>
      <c r="AK25" s="31"/>
      <c r="AL25" s="2"/>
      <c r="AM25" s="2"/>
      <c r="AX25" s="1"/>
    </row>
    <row r="26" spans="1:50" x14ac:dyDescent="0.25">
      <c r="D26" s="133"/>
      <c r="E26" s="155"/>
      <c r="F26" s="155"/>
      <c r="G26" s="57"/>
      <c r="H26" s="57"/>
      <c r="M26"/>
      <c r="N26"/>
      <c r="O26"/>
      <c r="P26"/>
      <c r="Q26"/>
      <c r="R26"/>
      <c r="S26"/>
      <c r="T26"/>
      <c r="U26"/>
      <c r="V26"/>
      <c r="Y26" s="22" t="s">
        <v>38</v>
      </c>
      <c r="Z26" s="22" t="s">
        <v>81</v>
      </c>
      <c r="AA26" s="64">
        <f t="shared" ref="AA26" si="24">AA11/AA30</f>
        <v>17.778252155889351</v>
      </c>
      <c r="AB26" s="64">
        <f t="shared" ref="AA26:AB26" si="25">AB11/AB30</f>
        <v>17.583628156275715</v>
      </c>
      <c r="AC26" s="64">
        <f t="shared" ref="AC26:AD26" si="26">AC11/AC30</f>
        <v>16.5884144148059</v>
      </c>
      <c r="AD26" s="64">
        <f t="shared" si="26"/>
        <v>16.49245417035262</v>
      </c>
      <c r="AE26" s="64">
        <f t="shared" ref="AE26:AL26" si="27">AE11/AE30</f>
        <v>15.96822459788342</v>
      </c>
      <c r="AF26" s="64">
        <f t="shared" ref="AF26" si="28">AF11/AF30</f>
        <v>15.402902903535702</v>
      </c>
      <c r="AG26" s="64">
        <f t="shared" si="27"/>
        <v>15.34173364282767</v>
      </c>
      <c r="AH26" s="64">
        <f t="shared" si="27"/>
        <v>15.021027701720582</v>
      </c>
      <c r="AI26" s="64">
        <f t="shared" si="27"/>
        <v>13.994594104233588</v>
      </c>
      <c r="AJ26" s="64">
        <f t="shared" si="27"/>
        <v>13.865846759212348</v>
      </c>
      <c r="AK26" s="64">
        <f t="shared" si="27"/>
        <v>13.255963302752294</v>
      </c>
      <c r="AL26" s="23">
        <f t="shared" si="27"/>
        <v>13.275487839642624</v>
      </c>
      <c r="AM26" s="23"/>
      <c r="AN26" s="23">
        <f>AN11/AN30</f>
        <v>16.2974023984026</v>
      </c>
      <c r="AO26" s="23">
        <f>AO11/AO30</f>
        <v>16.327516384356532</v>
      </c>
      <c r="AP26" s="23"/>
      <c r="AQ26" s="23">
        <f>AQ11/AQ30</f>
        <v>16.870719720124903</v>
      </c>
      <c r="AR26" s="23">
        <f>AR11/AR30</f>
        <v>16.813636801429826</v>
      </c>
      <c r="AS26" s="23"/>
      <c r="AT26" s="23">
        <f>AT11/AT30</f>
        <v>16.310805136776608</v>
      </c>
      <c r="AU26" s="23">
        <f>AU11/AU30</f>
        <v>13.79438136317312</v>
      </c>
      <c r="AV26" s="23">
        <f>AV11/AV30</f>
        <v>11.828973195276719</v>
      </c>
      <c r="AW26" s="23">
        <f>AW11/AW30</f>
        <v>8.6227138720029224</v>
      </c>
      <c r="AX26" s="23">
        <f>AX11/AX30</f>
        <v>7.066056500632885</v>
      </c>
    </row>
    <row r="27" spans="1:50" x14ac:dyDescent="0.25">
      <c r="B27" s="2" t="s">
        <v>20</v>
      </c>
      <c r="C27" s="2" t="s">
        <v>49</v>
      </c>
      <c r="D27" s="133"/>
      <c r="E27" s="155"/>
      <c r="F27" s="155"/>
      <c r="G27" s="57"/>
      <c r="H27" s="57"/>
      <c r="M27"/>
      <c r="N27"/>
      <c r="O27"/>
      <c r="P27"/>
      <c r="Q27"/>
      <c r="R27"/>
      <c r="S27"/>
      <c r="T27"/>
      <c r="U27"/>
      <c r="V27"/>
      <c r="Y27" s="24" t="s">
        <v>39</v>
      </c>
      <c r="Z27" s="22" t="s">
        <v>82</v>
      </c>
      <c r="AA27" s="65">
        <f>AA16/AA30</f>
        <v>15.67513107217477</v>
      </c>
      <c r="AB27" s="65">
        <f>AB16/AB30</f>
        <v>15.492401444668101</v>
      </c>
      <c r="AC27" s="65">
        <f t="shared" ref="AC27:AD27" si="29">AC16/AC30</f>
        <v>14.688115763159205</v>
      </c>
      <c r="AD27" s="65">
        <f t="shared" si="29"/>
        <v>14.596516147139766</v>
      </c>
      <c r="AE27" s="65">
        <f t="shared" ref="AE27:AJ27" si="30">AE16/AE30</f>
        <v>14.104136812531786</v>
      </c>
      <c r="AF27" s="65">
        <f t="shared" si="30"/>
        <v>13.478633007506604</v>
      </c>
      <c r="AG27" s="65">
        <f t="shared" si="30"/>
        <v>13.416063959154664</v>
      </c>
      <c r="AH27" s="65">
        <f t="shared" si="30"/>
        <v>13.230514569178244</v>
      </c>
      <c r="AI27" s="65">
        <f t="shared" si="30"/>
        <v>13.155338435465314</v>
      </c>
      <c r="AJ27" s="65">
        <f t="shared" si="30"/>
        <v>13.022296247509036</v>
      </c>
      <c r="AK27" s="65">
        <v>12.4</v>
      </c>
      <c r="AL27" s="25">
        <f>AL16/AL30</f>
        <v>12.448548223375683</v>
      </c>
      <c r="AM27" s="25"/>
      <c r="AN27" s="25">
        <f>AN16/AN30</f>
        <v>15.085672963589559</v>
      </c>
      <c r="AO27" s="25">
        <f>AO16/AO30</f>
        <v>15.108616952887793</v>
      </c>
      <c r="AP27" s="25"/>
      <c r="AQ27" s="25">
        <f>AQ16/AQ30</f>
        <v>15.517701521634974</v>
      </c>
      <c r="AR27" s="25">
        <f>AR16/AR30</f>
        <v>15.547646432885962</v>
      </c>
      <c r="AS27" s="25"/>
      <c r="AT27" s="25">
        <f>AT16/AT30</f>
        <v>15.07261690965959</v>
      </c>
      <c r="AU27" s="25">
        <f>AU16/AU30</f>
        <v>12.703184031459424</v>
      </c>
      <c r="AV27" s="25">
        <f>AV16/AV30</f>
        <v>10.894286990206565</v>
      </c>
      <c r="AW27" s="25">
        <f>AW16/AW30</f>
        <v>8.069607868715595</v>
      </c>
      <c r="AX27" s="25">
        <f>AX16/AX30</f>
        <v>6.6348601393737914</v>
      </c>
    </row>
    <row r="28" spans="1:50" x14ac:dyDescent="0.25">
      <c r="A28" s="1" t="s">
        <v>11</v>
      </c>
      <c r="B28" s="30" t="s">
        <v>137</v>
      </c>
      <c r="C28" s="1" t="s">
        <v>57</v>
      </c>
      <c r="D28" s="130">
        <v>1245</v>
      </c>
      <c r="E28" s="156">
        <v>1228.9176422724054</v>
      </c>
      <c r="F28" s="156">
        <v>1106.8088257269962</v>
      </c>
      <c r="G28" s="88">
        <v>1074.4749801680184</v>
      </c>
      <c r="H28" s="88">
        <v>1052.5540057007629</v>
      </c>
      <c r="I28" s="88">
        <v>952.3149244110748</v>
      </c>
      <c r="J28" s="88">
        <v>923.42187226426006</v>
      </c>
      <c r="K28" s="75">
        <v>908.96400000000006</v>
      </c>
      <c r="L28" s="75">
        <f>421.272-15.839</f>
        <v>405.43299999999999</v>
      </c>
      <c r="M28" s="28">
        <v>386.996421</v>
      </c>
      <c r="N28" s="28">
        <v>350</v>
      </c>
      <c r="O28" s="28">
        <v>315</v>
      </c>
      <c r="P28" s="28">
        <v>317</v>
      </c>
      <c r="Q28" s="44">
        <v>311</v>
      </c>
      <c r="R28" s="44">
        <v>292.39999999999998</v>
      </c>
      <c r="S28" s="44">
        <v>251.5</v>
      </c>
      <c r="T28" s="44">
        <v>245.024</v>
      </c>
      <c r="U28" s="44">
        <v>177.74699999999999</v>
      </c>
      <c r="V28" s="44">
        <v>146.762</v>
      </c>
      <c r="Y28" s="24" t="s">
        <v>40</v>
      </c>
      <c r="Z28" s="22" t="s">
        <v>83</v>
      </c>
      <c r="AA28" s="65">
        <f t="shared" ref="AA28:AB28" si="31">AA20/AA30</f>
        <v>15.406800681060798</v>
      </c>
      <c r="AB28" s="65">
        <f t="shared" si="31"/>
        <v>15.341308154418185</v>
      </c>
      <c r="AC28" s="65">
        <f t="shared" ref="AC28:AD28" si="32">AC20/AC30</f>
        <v>14.437535738006341</v>
      </c>
      <c r="AD28" s="65">
        <f t="shared" si="32"/>
        <v>14.343681267124044</v>
      </c>
      <c r="AE28" s="65">
        <f t="shared" ref="AE28:AJ28" si="33">AE20/AE30</f>
        <v>13.851509281097158</v>
      </c>
      <c r="AF28" s="65">
        <f t="shared" si="33"/>
        <v>13.383839636546112</v>
      </c>
      <c r="AG28" s="65">
        <f t="shared" si="33"/>
        <v>13.302493911116333</v>
      </c>
      <c r="AH28" s="65">
        <f t="shared" si="33"/>
        <v>12.958920663894805</v>
      </c>
      <c r="AI28" s="65">
        <f t="shared" si="33"/>
        <v>13.062025540898837</v>
      </c>
      <c r="AJ28" s="65">
        <f t="shared" si="33"/>
        <v>12.962285101496269</v>
      </c>
      <c r="AK28" s="65">
        <v>12.3</v>
      </c>
      <c r="AL28" s="25">
        <f>AL20/AL30</f>
        <v>12.471014212950564</v>
      </c>
      <c r="AM28" s="25"/>
      <c r="AN28" s="25">
        <f>AN20/AN30</f>
        <v>15.164542926802243</v>
      </c>
      <c r="AO28" s="25">
        <f>AO20/AO30</f>
        <v>15.066313972619175</v>
      </c>
      <c r="AP28" s="25"/>
      <c r="AQ28" s="25">
        <f>AQ20/AQ30</f>
        <v>15.434558288036744</v>
      </c>
      <c r="AR28" s="25">
        <f>AR20/AR30</f>
        <v>15.541026875403379</v>
      </c>
      <c r="AS28" s="25"/>
      <c r="AT28" s="25">
        <f t="shared" ref="AT28" si="34">AT20/AT30</f>
        <v>15.036540321379515</v>
      </c>
      <c r="AU28" s="25">
        <f>AU20/AU30</f>
        <v>12.487003428006711</v>
      </c>
      <c r="AV28" s="25">
        <f>AV20/AV30</f>
        <v>10.904672392485123</v>
      </c>
      <c r="AW28" s="25">
        <f>AW20/AW30</f>
        <v>8.1400506144172819</v>
      </c>
      <c r="AX28" s="25">
        <f>AX20/AX30</f>
        <v>6.8574131000236465</v>
      </c>
    </row>
    <row r="29" spans="1:50" x14ac:dyDescent="0.25">
      <c r="A29" s="3" t="s">
        <v>12</v>
      </c>
      <c r="B29" s="3" t="s">
        <v>7</v>
      </c>
      <c r="C29" s="34" t="s">
        <v>58</v>
      </c>
      <c r="D29" s="132">
        <v>1283</v>
      </c>
      <c r="E29" s="157">
        <v>1267.2296072724055</v>
      </c>
      <c r="F29" s="157">
        <v>1142.5208907269964</v>
      </c>
      <c r="G29" s="89">
        <v>1107.3157301680183</v>
      </c>
      <c r="H29" s="89">
        <v>1086.7463057007631</v>
      </c>
      <c r="I29" s="89">
        <v>981.04102441107466</v>
      </c>
      <c r="J29" s="89">
        <v>952.51807226426001</v>
      </c>
      <c r="K29" s="47">
        <v>933.64800000000002</v>
      </c>
      <c r="L29" s="47">
        <v>421.27199999999999</v>
      </c>
      <c r="M29" s="47">
        <v>404.44864100000001</v>
      </c>
      <c r="N29" s="47">
        <v>365.6</v>
      </c>
      <c r="O29" s="47">
        <v>327</v>
      </c>
      <c r="P29" s="47">
        <v>329.1</v>
      </c>
      <c r="Q29" s="47">
        <v>323</v>
      </c>
      <c r="R29" s="45">
        <v>298</v>
      </c>
      <c r="S29" s="45">
        <v>254</v>
      </c>
      <c r="T29" s="45">
        <v>247</v>
      </c>
      <c r="U29" s="45">
        <v>179</v>
      </c>
      <c r="V29" s="45">
        <v>154</v>
      </c>
      <c r="AH29"/>
      <c r="AI29"/>
      <c r="AJ29"/>
      <c r="AK29"/>
      <c r="AX29" s="1"/>
    </row>
    <row r="30" spans="1:50" x14ac:dyDescent="0.25">
      <c r="A30" s="2" t="s">
        <v>14</v>
      </c>
      <c r="B30" s="2" t="s">
        <v>21</v>
      </c>
      <c r="C30" s="2" t="s">
        <v>49</v>
      </c>
      <c r="D30" s="143">
        <f t="shared" ref="D30:E30" si="35">D28/D29</f>
        <v>0.97038191738113799</v>
      </c>
      <c r="E30" s="126">
        <f t="shared" si="35"/>
        <v>0.96976714813153464</v>
      </c>
      <c r="F30" s="126">
        <f t="shared" ref="F30:G30" si="36">F28/F29</f>
        <v>0.96874274659671544</v>
      </c>
      <c r="G30" s="46">
        <f t="shared" si="36"/>
        <v>0.97034201799425646</v>
      </c>
      <c r="H30" s="46">
        <f t="shared" ref="H30:M30" si="37">H28/H29</f>
        <v>0.96853699909478685</v>
      </c>
      <c r="I30" s="46">
        <f t="shared" si="37"/>
        <v>0.97071875764090054</v>
      </c>
      <c r="J30" s="46">
        <f t="shared" si="37"/>
        <v>0.96945338797527014</v>
      </c>
      <c r="K30" s="46">
        <f t="shared" si="37"/>
        <v>0.97356177060305382</v>
      </c>
      <c r="L30" s="46">
        <f t="shared" si="37"/>
        <v>0.96240196357697638</v>
      </c>
      <c r="M30" s="46">
        <f t="shared" si="37"/>
        <v>0.95684935432877372</v>
      </c>
      <c r="N30" s="46">
        <v>0.95733041575492339</v>
      </c>
      <c r="O30" s="46">
        <f t="shared" ref="O30:S30" si="38">O28/O29</f>
        <v>0.96330275229357798</v>
      </c>
      <c r="P30" s="46">
        <f t="shared" si="38"/>
        <v>0.96323305986022478</v>
      </c>
      <c r="Q30" s="46">
        <f t="shared" si="38"/>
        <v>0.96284829721362231</v>
      </c>
      <c r="R30" s="46">
        <f t="shared" si="38"/>
        <v>0.98120805369127506</v>
      </c>
      <c r="S30" s="46">
        <f t="shared" si="38"/>
        <v>0.99015748031496065</v>
      </c>
      <c r="T30" s="46">
        <v>0.99199999999999999</v>
      </c>
      <c r="U30" s="46">
        <v>0.99299999999999988</v>
      </c>
      <c r="V30" s="46">
        <v>0.95299999999999996</v>
      </c>
      <c r="Y30" s="26" t="s">
        <v>42</v>
      </c>
      <c r="Z30" s="26" t="s">
        <v>68</v>
      </c>
      <c r="AA30" s="66">
        <f>D24</f>
        <v>510.79991600000005</v>
      </c>
      <c r="AB30" s="66">
        <f>E24</f>
        <v>510.55989599999998</v>
      </c>
      <c r="AC30" s="66">
        <f>F24</f>
        <v>510.55989599999998</v>
      </c>
      <c r="AD30" s="66">
        <f>G24</f>
        <v>510.55989599999998</v>
      </c>
      <c r="AE30" s="66">
        <f>H24</f>
        <v>510.55989599999998</v>
      </c>
      <c r="AF30" s="66">
        <f t="shared" ref="AF30:AJ30" si="39">I24</f>
        <v>474.55989599999998</v>
      </c>
      <c r="AG30" s="66">
        <f t="shared" si="39"/>
        <v>474.55989599999998</v>
      </c>
      <c r="AH30" s="66">
        <f t="shared" si="39"/>
        <v>473.32799999999997</v>
      </c>
      <c r="AI30" s="66">
        <f t="shared" si="39"/>
        <v>242.51300000000001</v>
      </c>
      <c r="AJ30" s="66">
        <f t="shared" si="39"/>
        <v>236.85599999999999</v>
      </c>
      <c r="AK30" s="66">
        <v>218</v>
      </c>
      <c r="AL30" s="27">
        <f>209205118/1000000</f>
        <v>209.205118</v>
      </c>
      <c r="AM30" s="27"/>
      <c r="AN30" s="27">
        <f>139470079/1000000</f>
        <v>139.470079</v>
      </c>
      <c r="AO30" s="27">
        <f>139470079/1000000</f>
        <v>139.470079</v>
      </c>
      <c r="AP30" s="27"/>
      <c r="AQ30" s="27">
        <f>121054/1000</f>
        <v>121.054</v>
      </c>
      <c r="AR30" s="27">
        <v>120.854</v>
      </c>
      <c r="AS30" s="27"/>
      <c r="AT30" s="27">
        <v>120.854</v>
      </c>
      <c r="AU30" s="27">
        <v>97.141000000000005</v>
      </c>
      <c r="AV30" s="27">
        <v>96.289000000000001</v>
      </c>
      <c r="AW30" s="27">
        <v>76.658000000000001</v>
      </c>
      <c r="AX30" s="27">
        <v>71.893000000000001</v>
      </c>
    </row>
    <row r="31" spans="1:50" x14ac:dyDescent="0.25">
      <c r="D31" s="133"/>
      <c r="E31" s="155"/>
      <c r="F31" s="155"/>
      <c r="G31" s="57"/>
      <c r="H31" s="57"/>
      <c r="M31"/>
      <c r="N31"/>
      <c r="O31"/>
      <c r="P31"/>
      <c r="Q31"/>
      <c r="R31"/>
      <c r="S31"/>
      <c r="T31"/>
      <c r="U31"/>
      <c r="V31"/>
      <c r="AH31"/>
      <c r="AI31"/>
      <c r="AJ31"/>
      <c r="AK31"/>
      <c r="AU31" s="19"/>
      <c r="AV31" s="19"/>
      <c r="AW31" s="19"/>
      <c r="AX31" s="19"/>
    </row>
    <row r="32" spans="1:50" x14ac:dyDescent="0.25">
      <c r="B32" s="31" t="s">
        <v>22</v>
      </c>
      <c r="C32" s="2" t="s">
        <v>59</v>
      </c>
      <c r="D32" s="133"/>
      <c r="E32" s="155"/>
      <c r="F32" s="155"/>
      <c r="G32" s="57"/>
      <c r="H32" s="57"/>
      <c r="M32"/>
      <c r="N32"/>
      <c r="O32"/>
      <c r="P32"/>
      <c r="Q32"/>
      <c r="R32"/>
      <c r="S32"/>
      <c r="T32"/>
      <c r="U32"/>
      <c r="V32"/>
      <c r="AD32"/>
      <c r="AE32"/>
      <c r="AF32"/>
      <c r="AG32"/>
      <c r="AH32"/>
      <c r="AI32"/>
      <c r="AJ32"/>
      <c r="AK32"/>
      <c r="AP32"/>
      <c r="AQ32"/>
      <c r="AR32"/>
      <c r="AS32"/>
      <c r="AT32" s="19"/>
      <c r="AU32" s="19"/>
      <c r="AV32" s="19"/>
      <c r="AW32" s="19"/>
    </row>
    <row r="33" spans="1:54" x14ac:dyDescent="0.25">
      <c r="A33" s="1" t="s">
        <v>11</v>
      </c>
      <c r="B33" s="30" t="s">
        <v>43</v>
      </c>
      <c r="C33" s="30" t="s">
        <v>60</v>
      </c>
      <c r="D33" s="136">
        <v>313.28224130139995</v>
      </c>
      <c r="E33" s="160">
        <v>148.13709690689998</v>
      </c>
      <c r="F33" s="160">
        <v>511.36102998829983</v>
      </c>
      <c r="G33" s="109">
        <v>376</v>
      </c>
      <c r="H33" s="109">
        <v>246</v>
      </c>
      <c r="I33" s="109">
        <v>115</v>
      </c>
      <c r="J33" s="109">
        <v>211</v>
      </c>
      <c r="K33" s="73">
        <v>156.994</v>
      </c>
      <c r="L33" s="73">
        <v>33.209000000000003</v>
      </c>
      <c r="M33" s="44">
        <v>34.518000000000001</v>
      </c>
      <c r="N33" s="44">
        <v>107</v>
      </c>
      <c r="O33" s="44">
        <v>81.599999999999994</v>
      </c>
      <c r="P33" s="44">
        <v>52</v>
      </c>
      <c r="Q33" s="44">
        <v>24</v>
      </c>
      <c r="R33" s="44">
        <v>21</v>
      </c>
      <c r="S33" s="44">
        <f>21.56</f>
        <v>21.56</v>
      </c>
      <c r="T33">
        <v>18</v>
      </c>
      <c r="U33">
        <v>13</v>
      </c>
      <c r="V33">
        <v>18</v>
      </c>
      <c r="Y33"/>
      <c r="Z33"/>
      <c r="AA33" s="116" t="s">
        <v>121</v>
      </c>
      <c r="AB33" s="116" t="s">
        <v>121</v>
      </c>
      <c r="AC33" s="120"/>
      <c r="AD33" s="116" t="s">
        <v>147</v>
      </c>
      <c r="AE33" s="116" t="s">
        <v>147</v>
      </c>
      <c r="AG33" s="116" t="s">
        <v>148</v>
      </c>
      <c r="AH33" s="116" t="s">
        <v>94</v>
      </c>
      <c r="AJ33" s="93"/>
      <c r="AK33" s="93"/>
      <c r="AL33" s="35"/>
      <c r="AM33" s="103"/>
      <c r="AN33" s="19"/>
      <c r="AO33" s="19"/>
      <c r="AP33" s="19"/>
      <c r="AQ33" s="19"/>
      <c r="AR33"/>
      <c r="AS33"/>
      <c r="AT33"/>
      <c r="AU33"/>
      <c r="AV33"/>
      <c r="AW33"/>
    </row>
    <row r="34" spans="1:54" x14ac:dyDescent="0.25">
      <c r="A34" s="3" t="s">
        <v>12</v>
      </c>
      <c r="B34" s="3" t="s">
        <v>8</v>
      </c>
      <c r="C34" s="3" t="s">
        <v>61</v>
      </c>
      <c r="D34" s="137">
        <v>510.59570008839779</v>
      </c>
      <c r="E34" s="158">
        <v>510.55989599999998</v>
      </c>
      <c r="F34" s="158">
        <v>494.87770421917799</v>
      </c>
      <c r="G34" s="110">
        <v>487.80602776642297</v>
      </c>
      <c r="H34" s="110">
        <v>478.93558660773482</v>
      </c>
      <c r="I34" s="110">
        <v>474.55989599999998</v>
      </c>
      <c r="J34" s="110">
        <v>344.83437932513658</v>
      </c>
      <c r="K34" s="76">
        <v>301.60899999999998</v>
      </c>
      <c r="L34" s="76">
        <v>238.34800000000001</v>
      </c>
      <c r="M34" s="47">
        <v>219.16499999999999</v>
      </c>
      <c r="N34" s="47">
        <v>167</v>
      </c>
      <c r="O34" s="47">
        <v>157</v>
      </c>
      <c r="P34" s="47">
        <f>139470079/1000000</f>
        <v>139.470079</v>
      </c>
      <c r="Q34" s="47">
        <f>125658/1000</f>
        <v>125.658</v>
      </c>
      <c r="R34" s="47">
        <f>121004/1000</f>
        <v>121.004</v>
      </c>
      <c r="S34" s="47">
        <v>120.854</v>
      </c>
      <c r="T34" s="47">
        <v>113.104</v>
      </c>
      <c r="U34" s="47">
        <v>96.745999999999995</v>
      </c>
      <c r="V34" s="47">
        <v>85.180999999999997</v>
      </c>
      <c r="Y34"/>
      <c r="Z34"/>
      <c r="AA34" s="93">
        <v>2026</v>
      </c>
      <c r="AB34" s="93">
        <v>2025</v>
      </c>
      <c r="AC34" s="120"/>
      <c r="AD34" s="93">
        <v>2026</v>
      </c>
      <c r="AE34" s="93">
        <v>2025</v>
      </c>
      <c r="AG34" s="93" t="s">
        <v>146</v>
      </c>
      <c r="AH34" s="93">
        <v>2025</v>
      </c>
      <c r="AJ34" s="93"/>
      <c r="AK34" s="93"/>
      <c r="AL34" s="93"/>
      <c r="AM34" s="93"/>
      <c r="AN34" s="19"/>
      <c r="AO34" s="19"/>
      <c r="AP34" s="19"/>
      <c r="AQ34" s="19"/>
      <c r="AR34"/>
      <c r="AS34"/>
      <c r="AT34"/>
      <c r="AU34"/>
      <c r="AV34"/>
      <c r="AW34"/>
    </row>
    <row r="35" spans="1:54" ht="18" customHeight="1" x14ac:dyDescent="0.35">
      <c r="A35" s="2" t="s">
        <v>14</v>
      </c>
      <c r="B35" s="2" t="s">
        <v>23</v>
      </c>
      <c r="C35" s="2" t="s">
        <v>59</v>
      </c>
      <c r="D35" s="142">
        <f t="shared" ref="D35:E35" si="40">D33/D34</f>
        <v>0.61356223964902645</v>
      </c>
      <c r="E35" s="159">
        <f t="shared" si="40"/>
        <v>0.29014636297814506</v>
      </c>
      <c r="F35" s="159">
        <f t="shared" ref="F35:G35" si="41">F33/F34</f>
        <v>1.0333078771352802</v>
      </c>
      <c r="G35" s="43">
        <f t="shared" si="41"/>
        <v>0.77079818328944627</v>
      </c>
      <c r="H35" s="43">
        <f t="shared" ref="H35:M35" si="42">H33/H34</f>
        <v>0.51363900883289904</v>
      </c>
      <c r="I35" s="43">
        <f t="shared" si="42"/>
        <v>0.24232979012621836</v>
      </c>
      <c r="J35" s="43">
        <f t="shared" si="42"/>
        <v>0.61188794578122052</v>
      </c>
      <c r="K35" s="77">
        <f t="shared" si="42"/>
        <v>0.5205216024720748</v>
      </c>
      <c r="L35" s="77">
        <f t="shared" si="42"/>
        <v>0.13932988739154514</v>
      </c>
      <c r="M35" s="77">
        <f t="shared" si="42"/>
        <v>0.15749777564848402</v>
      </c>
      <c r="N35" s="43">
        <v>0.64071856287425155</v>
      </c>
      <c r="O35" s="43">
        <f t="shared" ref="O35:S35" si="43">O33/O34</f>
        <v>0.5197452229299363</v>
      </c>
      <c r="P35" s="43">
        <f t="shared" si="43"/>
        <v>0.37283982609631994</v>
      </c>
      <c r="Q35" s="43">
        <f t="shared" si="43"/>
        <v>0.19099460440242563</v>
      </c>
      <c r="R35" s="43">
        <f t="shared" si="43"/>
        <v>0.17354798188489637</v>
      </c>
      <c r="S35" s="43">
        <f t="shared" si="43"/>
        <v>0.17839707415559269</v>
      </c>
      <c r="T35" s="43">
        <v>0.159</v>
      </c>
      <c r="U35" s="43">
        <v>0.1</v>
      </c>
      <c r="V35" s="43">
        <v>0.2</v>
      </c>
      <c r="Y35" s="59" t="s">
        <v>69</v>
      </c>
      <c r="Z35" s="59"/>
      <c r="AA35" s="93"/>
      <c r="AB35" s="93"/>
      <c r="AC35" s="120"/>
      <c r="AD35" s="93"/>
      <c r="AE35" s="93"/>
      <c r="AG35" s="93"/>
      <c r="AH35" s="93"/>
      <c r="AJ35" s="93"/>
      <c r="AK35" s="93"/>
      <c r="AL35" s="93"/>
      <c r="AM35" s="93"/>
      <c r="AN35" s="19"/>
      <c r="AO35" s="19"/>
      <c r="AP35" s="19"/>
      <c r="AQ35" s="19"/>
      <c r="AR35"/>
      <c r="AS35"/>
      <c r="AT35"/>
      <c r="AU35"/>
      <c r="AV35"/>
      <c r="AW35"/>
    </row>
    <row r="36" spans="1:54" x14ac:dyDescent="0.25">
      <c r="D36" s="133"/>
      <c r="E36" s="155"/>
      <c r="F36" s="155"/>
      <c r="G36" s="57"/>
      <c r="H36" s="57"/>
      <c r="M36"/>
      <c r="N36"/>
      <c r="O36"/>
      <c r="P36"/>
      <c r="Q36"/>
      <c r="R36"/>
      <c r="S36"/>
      <c r="T36"/>
      <c r="U36"/>
      <c r="V36"/>
      <c r="Y36" s="94" t="s">
        <v>43</v>
      </c>
      <c r="Z36" s="94" t="s">
        <v>60</v>
      </c>
      <c r="AA36" s="95">
        <f>D33</f>
        <v>313.28224130139995</v>
      </c>
      <c r="AB36" s="95">
        <v>246.44145900000001</v>
      </c>
      <c r="AC36" s="121"/>
      <c r="AD36" s="95">
        <v>165</v>
      </c>
      <c r="AE36" s="138">
        <v>131</v>
      </c>
      <c r="AG36" s="95">
        <v>578</v>
      </c>
      <c r="AH36" s="95">
        <v>511.36102998829995</v>
      </c>
      <c r="AJ36" s="97"/>
      <c r="AK36" s="97"/>
      <c r="AL36" s="97"/>
      <c r="AM36" s="97"/>
      <c r="AN36" s="19"/>
      <c r="AO36" s="19"/>
      <c r="AP36" s="19"/>
      <c r="AQ36" s="19"/>
      <c r="AR36"/>
      <c r="AS36"/>
      <c r="AT36"/>
      <c r="AU36"/>
      <c r="AV36"/>
      <c r="AW36"/>
    </row>
    <row r="37" spans="1:54" x14ac:dyDescent="0.25">
      <c r="B37" s="2" t="s">
        <v>102</v>
      </c>
      <c r="C37" s="2" t="s">
        <v>103</v>
      </c>
      <c r="D37" s="133"/>
      <c r="E37" s="155"/>
      <c r="F37" s="155"/>
      <c r="G37" s="57"/>
      <c r="H37" s="57"/>
      <c r="M37"/>
      <c r="N37"/>
      <c r="O37"/>
      <c r="P37"/>
      <c r="Q37"/>
      <c r="R37"/>
      <c r="S37"/>
      <c r="T37"/>
      <c r="U37"/>
      <c r="V37"/>
      <c r="Y37" t="s">
        <v>44</v>
      </c>
      <c r="Z37" s="96" t="s">
        <v>77</v>
      </c>
      <c r="AA37" s="97">
        <v>-24.586019454500001</v>
      </c>
      <c r="AB37" s="97">
        <v>-17.512101999999999</v>
      </c>
      <c r="AC37" s="121"/>
      <c r="AD37" s="97">
        <v>-17</v>
      </c>
      <c r="AE37" s="139">
        <v>-9</v>
      </c>
      <c r="AG37" s="97">
        <v>-63</v>
      </c>
      <c r="AH37" s="97">
        <v>-56.205621804499998</v>
      </c>
      <c r="AJ37" s="97"/>
      <c r="AK37" s="97"/>
      <c r="AL37" s="97"/>
      <c r="AM37" s="97"/>
      <c r="AN37" s="19"/>
      <c r="AO37" s="19"/>
      <c r="AP37" s="19"/>
      <c r="AQ37" s="19"/>
      <c r="AR37"/>
      <c r="AS37"/>
      <c r="AT37"/>
      <c r="AU37"/>
      <c r="AV37"/>
      <c r="AW37"/>
    </row>
    <row r="38" spans="1:54" x14ac:dyDescent="0.25">
      <c r="A38" s="1" t="s">
        <v>11</v>
      </c>
      <c r="B38" s="1" t="s">
        <v>90</v>
      </c>
      <c r="C38" s="1" t="s">
        <v>95</v>
      </c>
      <c r="D38" s="130">
        <v>1079</v>
      </c>
      <c r="E38" s="156">
        <v>1026</v>
      </c>
      <c r="F38" s="156">
        <v>976.32482437739998</v>
      </c>
      <c r="G38" s="88">
        <v>941</v>
      </c>
      <c r="H38" s="88">
        <v>891</v>
      </c>
      <c r="I38" s="88">
        <v>738.99900000000002</v>
      </c>
      <c r="J38" s="88">
        <v>601</v>
      </c>
      <c r="K38" s="75">
        <v>451.34899999999999</v>
      </c>
      <c r="L38" s="75">
        <v>304</v>
      </c>
      <c r="M38" s="28">
        <v>288</v>
      </c>
      <c r="N38" s="28">
        <v>276</v>
      </c>
      <c r="O38" s="28">
        <v>270</v>
      </c>
      <c r="P38" s="28">
        <v>252</v>
      </c>
      <c r="Q38" s="28">
        <v>219</v>
      </c>
      <c r="R38" s="28">
        <v>186</v>
      </c>
      <c r="S38" s="28">
        <v>147</v>
      </c>
      <c r="T38" s="28">
        <v>112</v>
      </c>
      <c r="U38" s="28">
        <v>86</v>
      </c>
      <c r="V38" s="28">
        <v>65</v>
      </c>
      <c r="Y38" s="45" t="s">
        <v>129</v>
      </c>
      <c r="Z38" s="98" t="s">
        <v>130</v>
      </c>
      <c r="AA38" s="99">
        <v>-12.673158000000001</v>
      </c>
      <c r="AB38" s="99">
        <v>-12.608184</v>
      </c>
      <c r="AC38" s="121"/>
      <c r="AD38" s="99">
        <v>-12.673158000000001</v>
      </c>
      <c r="AE38" s="140">
        <v>-10.122933999999999</v>
      </c>
      <c r="AG38" s="99">
        <v>-37.419173999999998</v>
      </c>
      <c r="AH38" s="99">
        <v>-38.576031999999998</v>
      </c>
      <c r="AJ38" s="97"/>
      <c r="AK38" s="97"/>
      <c r="AL38" s="97"/>
      <c r="AM38" s="97"/>
      <c r="AN38" s="19"/>
      <c r="AO38" s="19"/>
      <c r="AP38" s="19"/>
      <c r="AQ38" s="19"/>
      <c r="AW38"/>
    </row>
    <row r="39" spans="1:54" x14ac:dyDescent="0.25">
      <c r="A39" s="1" t="s">
        <v>12</v>
      </c>
      <c r="B39" s="1" t="s">
        <v>96</v>
      </c>
      <c r="C39" s="1" t="s">
        <v>97</v>
      </c>
      <c r="D39" s="130">
        <v>1185</v>
      </c>
      <c r="E39" s="156">
        <v>1124</v>
      </c>
      <c r="F39" s="156">
        <v>1071.7227208572999</v>
      </c>
      <c r="G39" s="88">
        <v>1034</v>
      </c>
      <c r="H39" s="88">
        <v>994</v>
      </c>
      <c r="I39" s="88">
        <v>843</v>
      </c>
      <c r="J39" s="88">
        <v>706</v>
      </c>
      <c r="K39" s="75">
        <v>551</v>
      </c>
      <c r="L39" s="75">
        <v>399</v>
      </c>
      <c r="M39">
        <v>373</v>
      </c>
      <c r="N39">
        <v>357</v>
      </c>
      <c r="O39">
        <v>345</v>
      </c>
      <c r="P39">
        <v>329</v>
      </c>
      <c r="Q39">
        <v>302</v>
      </c>
      <c r="R39">
        <v>257</v>
      </c>
      <c r="S39">
        <v>209</v>
      </c>
      <c r="T39">
        <v>162</v>
      </c>
      <c r="U39">
        <v>125</v>
      </c>
      <c r="V39">
        <v>93</v>
      </c>
      <c r="Y39" s="31" t="s">
        <v>45</v>
      </c>
      <c r="Z39" s="31" t="s">
        <v>61</v>
      </c>
      <c r="AA39" s="139">
        <f>D45</f>
        <v>510.59570008839779</v>
      </c>
      <c r="AB39" s="97">
        <f>H34</f>
        <v>478.93558660773482</v>
      </c>
      <c r="AC39" s="121"/>
      <c r="AD39" s="97">
        <v>510.63111072527477</v>
      </c>
      <c r="AE39" s="139">
        <v>483.26319270329674</v>
      </c>
      <c r="AG39" s="97">
        <v>510.57765090410959</v>
      </c>
      <c r="AH39" s="97">
        <v>494.8777042191781</v>
      </c>
      <c r="AJ39" s="97"/>
      <c r="AK39" s="97"/>
      <c r="AL39" s="97"/>
      <c r="AM39" s="97"/>
      <c r="AN39" s="19"/>
      <c r="AW39"/>
    </row>
    <row r="40" spans="1:54" x14ac:dyDescent="0.25">
      <c r="A40" s="3" t="s">
        <v>15</v>
      </c>
      <c r="B40" s="3" t="s">
        <v>98</v>
      </c>
      <c r="C40" s="3" t="s">
        <v>99</v>
      </c>
      <c r="D40" s="132">
        <v>64.591706039999991</v>
      </c>
      <c r="E40" s="157">
        <v>61.892240829999999</v>
      </c>
      <c r="F40" s="157">
        <v>60.691240000000001</v>
      </c>
      <c r="G40" s="89">
        <v>59.472168000000003</v>
      </c>
      <c r="H40" s="89">
        <v>55.922105000000002</v>
      </c>
      <c r="I40" s="89">
        <v>58.1</v>
      </c>
      <c r="J40" s="89">
        <v>61</v>
      </c>
      <c r="K40" s="74">
        <v>61</v>
      </c>
      <c r="L40" s="74">
        <v>60</v>
      </c>
      <c r="M40" s="41">
        <v>53</v>
      </c>
      <c r="N40" s="41">
        <v>51</v>
      </c>
      <c r="O40" s="41">
        <v>47</v>
      </c>
      <c r="P40" s="41">
        <v>49</v>
      </c>
      <c r="Q40" s="41">
        <v>52</v>
      </c>
      <c r="R40" s="41">
        <v>40</v>
      </c>
      <c r="S40" s="41">
        <v>33</v>
      </c>
      <c r="T40" s="41">
        <v>29</v>
      </c>
      <c r="U40" s="41">
        <v>23</v>
      </c>
      <c r="V40" s="41">
        <v>12</v>
      </c>
      <c r="Y40" s="100" t="s">
        <v>80</v>
      </c>
      <c r="Z40" s="100"/>
      <c r="AA40" s="119">
        <f>(AA36+AA38+AA37)/AA39</f>
        <v>0.54059026309683567</v>
      </c>
      <c r="AB40" s="119">
        <f>(AB36+AB38+AB37)/AB39</f>
        <v>0.45167070280199223</v>
      </c>
      <c r="AC40" s="122"/>
      <c r="AD40" s="119">
        <f>(AD36+AD37+AD38)/AD39</f>
        <v>0.26501879567774189</v>
      </c>
      <c r="AE40" s="101">
        <f>(AE36+AE37+AE38)/AE39</f>
        <v>0.2315033871588226</v>
      </c>
      <c r="AG40" s="119">
        <f>(AG36+AG37+AG38)/AG39</f>
        <v>0.93537354240695769</v>
      </c>
      <c r="AH40" s="101">
        <f>(AH36+AH37+AH38)/AH39</f>
        <v>0.84178246995605144</v>
      </c>
      <c r="AJ40" s="104"/>
      <c r="AK40" s="104"/>
      <c r="AL40" s="104"/>
      <c r="AM40" s="104"/>
      <c r="AN40" s="19"/>
      <c r="AW40"/>
    </row>
    <row r="41" spans="1:54" x14ac:dyDescent="0.25">
      <c r="A41" s="2" t="s">
        <v>100</v>
      </c>
      <c r="B41" s="2" t="s">
        <v>101</v>
      </c>
      <c r="C41" s="2" t="s">
        <v>104</v>
      </c>
      <c r="D41" s="144">
        <f>D38/(D39-D40)</f>
        <v>0.96304178201533519</v>
      </c>
      <c r="E41" s="127">
        <f>E38/(E39-E40)</f>
        <v>0.96600367631414641</v>
      </c>
      <c r="F41" s="127">
        <f>F38/(F39-F40)</f>
        <v>0.96567203184368644</v>
      </c>
      <c r="G41" s="48">
        <f>G38/(G39-G40)</f>
        <v>0.9655958189196181</v>
      </c>
      <c r="H41" s="48">
        <f>H38/(H39-H40)</f>
        <v>0.94981451407081707</v>
      </c>
      <c r="I41" s="48">
        <f t="shared" ref="I41:M41" si="44">I38/(I39-I40)</f>
        <v>0.94151993884571283</v>
      </c>
      <c r="J41" s="48">
        <f t="shared" si="44"/>
        <v>0.93178294573643405</v>
      </c>
      <c r="K41" s="78">
        <f t="shared" si="44"/>
        <v>0.92112040816326524</v>
      </c>
      <c r="L41" s="78">
        <f t="shared" si="44"/>
        <v>0.89675516224188789</v>
      </c>
      <c r="M41" s="48">
        <f t="shared" si="44"/>
        <v>0.9</v>
      </c>
      <c r="N41" s="48">
        <v>0.90196078431372551</v>
      </c>
      <c r="O41" s="48">
        <f>O38/(O39-O40)</f>
        <v>0.90604026845637586</v>
      </c>
      <c r="P41" s="40">
        <f t="shared" ref="P41:V41" si="45">P38/(P39-P40)</f>
        <v>0.9</v>
      </c>
      <c r="Q41" s="48">
        <f t="shared" si="45"/>
        <v>0.876</v>
      </c>
      <c r="R41" s="48">
        <f t="shared" si="45"/>
        <v>0.8571428571428571</v>
      </c>
      <c r="S41" s="40">
        <f t="shared" si="45"/>
        <v>0.83522727272727271</v>
      </c>
      <c r="T41" s="40">
        <f t="shared" si="45"/>
        <v>0.84210526315789469</v>
      </c>
      <c r="U41" s="40">
        <f t="shared" si="45"/>
        <v>0.84313725490196079</v>
      </c>
      <c r="V41" s="40">
        <f t="shared" si="45"/>
        <v>0.80246913580246915</v>
      </c>
      <c r="Y41"/>
      <c r="Z41"/>
      <c r="AA41"/>
      <c r="AB41"/>
      <c r="AC41" s="123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 s="19"/>
      <c r="AR41" s="32"/>
      <c r="AX41" s="1"/>
      <c r="AY41" s="1"/>
    </row>
    <row r="42" spans="1:54" x14ac:dyDescent="0.25">
      <c r="D42" s="133"/>
      <c r="E42" s="155"/>
      <c r="F42" s="155"/>
      <c r="G42" s="57"/>
      <c r="H42" s="57"/>
      <c r="M42"/>
      <c r="N42"/>
      <c r="O42"/>
      <c r="P42"/>
      <c r="Q42"/>
      <c r="R42"/>
      <c r="S42"/>
      <c r="T42"/>
      <c r="U42"/>
      <c r="V42"/>
      <c r="Y42"/>
      <c r="Z42"/>
      <c r="AA42"/>
      <c r="AB42"/>
      <c r="AC42" s="123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 s="19"/>
      <c r="AS42" s="32"/>
      <c r="AX42" s="1"/>
      <c r="AY42" s="1"/>
      <c r="AZ42" s="1"/>
    </row>
    <row r="43" spans="1:54" x14ac:dyDescent="0.25">
      <c r="B43" s="31" t="s">
        <v>24</v>
      </c>
      <c r="C43" s="2" t="s">
        <v>62</v>
      </c>
      <c r="D43" s="133"/>
      <c r="E43" s="155"/>
      <c r="F43" s="155"/>
      <c r="G43" s="57"/>
      <c r="H43" s="57"/>
      <c r="M43"/>
      <c r="N43"/>
      <c r="O43"/>
      <c r="P43"/>
      <c r="Q43"/>
      <c r="R43"/>
      <c r="S43"/>
      <c r="T43"/>
      <c r="U43"/>
      <c r="V43"/>
      <c r="AC43" s="124"/>
      <c r="AN43"/>
      <c r="AO43"/>
      <c r="AP43"/>
      <c r="AQ43"/>
      <c r="AX43" s="1"/>
      <c r="AY43" s="1"/>
      <c r="AZ43" s="1"/>
    </row>
    <row r="44" spans="1:54" x14ac:dyDescent="0.25">
      <c r="A44" s="1" t="s">
        <v>11</v>
      </c>
      <c r="B44" s="1" t="s">
        <v>41</v>
      </c>
      <c r="C44" s="1" t="s">
        <v>63</v>
      </c>
      <c r="D44" s="130">
        <v>439.06175034599994</v>
      </c>
      <c r="E44" s="156">
        <v>333</v>
      </c>
      <c r="F44" s="156">
        <v>781.22185783769976</v>
      </c>
      <c r="G44" s="88">
        <v>667.83827699999995</v>
      </c>
      <c r="H44" s="88">
        <v>245.400103</v>
      </c>
      <c r="I44" s="88">
        <v>154.46770699999999</v>
      </c>
      <c r="J44" s="88">
        <v>331</v>
      </c>
      <c r="K44" s="75">
        <v>176.93600000000001</v>
      </c>
      <c r="L44" s="75">
        <v>161.38</v>
      </c>
      <c r="M44" s="44">
        <v>143.66900000000001</v>
      </c>
      <c r="N44" s="44">
        <v>-8</v>
      </c>
      <c r="O44" s="44">
        <v>87.3</v>
      </c>
      <c r="P44" s="44">
        <v>15</v>
      </c>
      <c r="Q44" s="44">
        <v>3</v>
      </c>
      <c r="R44" s="44">
        <v>-10</v>
      </c>
      <c r="S44" s="44">
        <v>54.36</v>
      </c>
      <c r="T44" s="44">
        <v>126</v>
      </c>
      <c r="U44" s="44">
        <v>155</v>
      </c>
      <c r="V44" s="44">
        <v>317</v>
      </c>
      <c r="AC44" s="124"/>
      <c r="AN44"/>
      <c r="AO44"/>
      <c r="AP44"/>
      <c r="AQ44"/>
      <c r="AX44" s="1"/>
      <c r="AY44" s="1"/>
      <c r="AZ44" s="1"/>
    </row>
    <row r="45" spans="1:54" x14ac:dyDescent="0.25">
      <c r="A45" s="3" t="s">
        <v>12</v>
      </c>
      <c r="B45" s="84" t="s">
        <v>8</v>
      </c>
      <c r="C45" s="3" t="s">
        <v>61</v>
      </c>
      <c r="D45" s="145">
        <f>D34</f>
        <v>510.59570008839779</v>
      </c>
      <c r="E45" s="161">
        <f>E34</f>
        <v>510.55989599999998</v>
      </c>
      <c r="F45" s="161">
        <f>F34</f>
        <v>494.87770421917799</v>
      </c>
      <c r="G45" s="47">
        <f>G34</f>
        <v>487.80602776642297</v>
      </c>
      <c r="H45" s="47">
        <f>H34</f>
        <v>478.93558660773482</v>
      </c>
      <c r="I45" s="47">
        <v>474.55989599999998</v>
      </c>
      <c r="J45" s="47">
        <f>J34</f>
        <v>344.83437932513658</v>
      </c>
      <c r="K45" s="79">
        <f>K34</f>
        <v>301.60899999999998</v>
      </c>
      <c r="L45" s="79">
        <f>L34</f>
        <v>238.34800000000001</v>
      </c>
      <c r="M45" s="47">
        <f>M34</f>
        <v>219.16499999999999</v>
      </c>
      <c r="N45" s="47">
        <v>167</v>
      </c>
      <c r="O45" s="47">
        <v>154.6</v>
      </c>
      <c r="P45" s="47">
        <f>139470079/1000000</f>
        <v>139.470079</v>
      </c>
      <c r="Q45" s="47">
        <f>125658/1000</f>
        <v>125.658</v>
      </c>
      <c r="R45" s="47">
        <f>121004/1000</f>
        <v>121.004</v>
      </c>
      <c r="S45" s="47">
        <v>120.854</v>
      </c>
      <c r="T45" s="47">
        <v>113.104</v>
      </c>
      <c r="U45" s="47">
        <v>96.745999999999995</v>
      </c>
      <c r="V45" s="47">
        <v>85.180999999999997</v>
      </c>
      <c r="AL45" s="33"/>
      <c r="AM45" s="33"/>
      <c r="AN45" s="105"/>
      <c r="AO45" s="105"/>
      <c r="AP45" s="105"/>
      <c r="AQ45" s="105"/>
      <c r="AR45" s="19"/>
      <c r="AS45" s="32"/>
      <c r="AX45" s="1"/>
      <c r="AY45" s="1"/>
      <c r="AZ45" s="1"/>
    </row>
    <row r="46" spans="1:54" x14ac:dyDescent="0.25">
      <c r="A46" s="2" t="s">
        <v>14</v>
      </c>
      <c r="B46" s="2" t="s">
        <v>24</v>
      </c>
      <c r="C46" s="2" t="s">
        <v>62</v>
      </c>
      <c r="D46" s="146">
        <f t="shared" ref="D46:E46" si="46">D44/D45</f>
        <v>0.85990099460294434</v>
      </c>
      <c r="E46" s="162">
        <f t="shared" si="46"/>
        <v>0.65222514069142634</v>
      </c>
      <c r="F46" s="162">
        <f t="shared" ref="F46:G46" si="47">F44/F45</f>
        <v>1.5786159917434912</v>
      </c>
      <c r="G46" s="58">
        <f t="shared" si="47"/>
        <v>1.3690652410711541</v>
      </c>
      <c r="H46" s="58">
        <f t="shared" ref="H46:J46" si="48">H44/H45</f>
        <v>0.51238644582281034</v>
      </c>
      <c r="I46" s="58">
        <f t="shared" si="48"/>
        <v>0.32549675668337552</v>
      </c>
      <c r="J46" s="58">
        <f t="shared" si="48"/>
        <v>0.95988109030134594</v>
      </c>
      <c r="K46" s="80">
        <f t="shared" ref="K46:M46" si="49">K44/K45</f>
        <v>0.58664031908862146</v>
      </c>
      <c r="L46" s="80">
        <f t="shared" si="49"/>
        <v>0.67707721482873773</v>
      </c>
      <c r="M46" s="58">
        <f t="shared" si="49"/>
        <v>0.65552893938356949</v>
      </c>
      <c r="N46" s="58">
        <v>-4.790419161676647E-2</v>
      </c>
      <c r="O46" s="58">
        <f t="shared" ref="O46:T46" si="50">O44/O45</f>
        <v>0.56468305304010347</v>
      </c>
      <c r="P46" s="58">
        <f t="shared" si="50"/>
        <v>0.1075499498354769</v>
      </c>
      <c r="Q46" s="58">
        <f t="shared" si="50"/>
        <v>2.3874325550303204E-2</v>
      </c>
      <c r="R46" s="58">
        <f t="shared" si="50"/>
        <v>-8.264189613566493E-2</v>
      </c>
      <c r="S46" s="58">
        <f t="shared" si="50"/>
        <v>0.44979893094146656</v>
      </c>
      <c r="T46" s="58">
        <f t="shared" si="50"/>
        <v>1.1140189560050926</v>
      </c>
      <c r="U46" s="58">
        <v>1.6</v>
      </c>
      <c r="V46" s="58">
        <v>3.7</v>
      </c>
      <c r="AP46"/>
      <c r="AQ46"/>
      <c r="AR46"/>
      <c r="AS46"/>
      <c r="AX46" s="1"/>
      <c r="AY46" s="1"/>
      <c r="AZ46" s="1"/>
      <c r="BA46" s="1"/>
      <c r="BB46" s="1"/>
    </row>
    <row r="47" spans="1:54" x14ac:dyDescent="0.25">
      <c r="D47" s="133"/>
      <c r="E47" s="155"/>
      <c r="F47" s="155"/>
      <c r="G47" s="57"/>
      <c r="H47" s="57"/>
      <c r="M47"/>
      <c r="N47"/>
      <c r="O47"/>
      <c r="P47"/>
      <c r="Q47"/>
      <c r="R47"/>
      <c r="S47"/>
      <c r="T47"/>
      <c r="U47"/>
      <c r="V47"/>
      <c r="AT47" s="19"/>
      <c r="AX47" s="1"/>
      <c r="AY47" s="1"/>
      <c r="AZ47" s="1"/>
      <c r="BA47" s="1"/>
      <c r="BB47" s="1"/>
    </row>
    <row r="48" spans="1:54" x14ac:dyDescent="0.25">
      <c r="B48" s="2" t="s">
        <v>26</v>
      </c>
      <c r="C48" s="2" t="s">
        <v>64</v>
      </c>
      <c r="D48" s="133"/>
      <c r="E48" s="155"/>
      <c r="F48" s="155"/>
      <c r="G48" s="57"/>
      <c r="H48" s="57"/>
      <c r="M48"/>
      <c r="N48"/>
      <c r="O48"/>
      <c r="P48"/>
      <c r="Q48"/>
      <c r="R48"/>
      <c r="S48"/>
      <c r="T48"/>
      <c r="U48"/>
      <c r="V48"/>
      <c r="AX48" s="1"/>
      <c r="AY48" s="1"/>
      <c r="AZ48" s="1"/>
      <c r="BA48" s="1"/>
      <c r="BB48" s="1"/>
    </row>
    <row r="49" spans="1:54" x14ac:dyDescent="0.25">
      <c r="A49" s="1" t="s">
        <v>11</v>
      </c>
      <c r="B49" s="1" t="s">
        <v>2</v>
      </c>
      <c r="C49" s="1" t="s">
        <v>53</v>
      </c>
      <c r="D49" s="130">
        <f>D12</f>
        <v>9381</v>
      </c>
      <c r="E49" s="156">
        <f>E12</f>
        <v>9392.9559018134005</v>
      </c>
      <c r="F49" s="156">
        <f>F12</f>
        <v>8101.9171488336997</v>
      </c>
      <c r="G49" s="88">
        <f>G12</f>
        <v>7970</v>
      </c>
      <c r="H49" s="88">
        <f>H12</f>
        <v>7866</v>
      </c>
      <c r="I49" s="88">
        <v>7130</v>
      </c>
      <c r="J49" s="28">
        <f>J12</f>
        <v>6733</v>
      </c>
      <c r="K49" s="6">
        <f>K12</f>
        <v>6570.27</v>
      </c>
      <c r="L49" s="6">
        <f>L12</f>
        <v>2976.03</v>
      </c>
      <c r="M49" s="28">
        <f>M12</f>
        <v>2935</v>
      </c>
      <c r="N49" s="28">
        <v>2478</v>
      </c>
      <c r="O49" s="28">
        <v>2596</v>
      </c>
      <c r="P49" s="28">
        <v>2624</v>
      </c>
      <c r="Q49" s="28">
        <v>2672</v>
      </c>
      <c r="R49" s="28">
        <v>2605</v>
      </c>
      <c r="S49" s="28">
        <v>2429</v>
      </c>
      <c r="T49" s="28">
        <v>2328</v>
      </c>
      <c r="U49" s="28">
        <v>1812</v>
      </c>
      <c r="V49" s="28">
        <v>1686</v>
      </c>
      <c r="AX49" s="1"/>
      <c r="AY49" s="1"/>
      <c r="AZ49" s="1"/>
      <c r="BA49" s="1"/>
      <c r="BB49" s="1"/>
    </row>
    <row r="50" spans="1:54" x14ac:dyDescent="0.25">
      <c r="A50" s="1" t="s">
        <v>12</v>
      </c>
      <c r="B50" s="1" t="s">
        <v>9</v>
      </c>
      <c r="C50" s="1" t="s">
        <v>65</v>
      </c>
      <c r="D50" s="135" t="s">
        <v>30</v>
      </c>
      <c r="E50" s="163" t="s">
        <v>30</v>
      </c>
      <c r="F50" s="163" t="s">
        <v>30</v>
      </c>
      <c r="G50" s="111" t="s">
        <v>30</v>
      </c>
      <c r="H50" s="111" t="s">
        <v>30</v>
      </c>
      <c r="I50" s="111" t="s">
        <v>30</v>
      </c>
      <c r="J50" s="111" t="s">
        <v>30</v>
      </c>
      <c r="K50" s="81" t="s">
        <v>30</v>
      </c>
      <c r="L50" s="81" t="s">
        <v>30</v>
      </c>
      <c r="M50" s="49" t="s">
        <v>30</v>
      </c>
      <c r="N50" s="49" t="s">
        <v>30</v>
      </c>
      <c r="O50" s="49" t="s">
        <v>30</v>
      </c>
      <c r="P50" s="49" t="s">
        <v>30</v>
      </c>
      <c r="Q50" s="49" t="s">
        <v>30</v>
      </c>
      <c r="R50" s="49" t="s">
        <v>30</v>
      </c>
      <c r="S50" s="49" t="s">
        <v>30</v>
      </c>
      <c r="T50" s="49" t="s">
        <v>30</v>
      </c>
      <c r="U50" s="49" t="s">
        <v>30</v>
      </c>
      <c r="V50">
        <v>10</v>
      </c>
      <c r="AX50" s="1"/>
      <c r="AY50" s="1"/>
      <c r="AZ50" s="1"/>
      <c r="BA50" s="1"/>
      <c r="BB50" s="1"/>
    </row>
    <row r="51" spans="1:54" x14ac:dyDescent="0.25">
      <c r="A51" s="3" t="s">
        <v>15</v>
      </c>
      <c r="B51" s="3" t="s">
        <v>3</v>
      </c>
      <c r="C51" s="3" t="s">
        <v>78</v>
      </c>
      <c r="D51" s="145">
        <f>D13</f>
        <v>517.35408312640004</v>
      </c>
      <c r="E51" s="161">
        <f>E13</f>
        <v>574.26115912349997</v>
      </c>
      <c r="F51" s="161">
        <f>F13</f>
        <v>484.65067961519998</v>
      </c>
      <c r="G51" s="47">
        <f>G13</f>
        <v>463</v>
      </c>
      <c r="H51" s="47">
        <f>H13</f>
        <v>505</v>
      </c>
      <c r="I51" s="47">
        <v>586</v>
      </c>
      <c r="J51" s="47">
        <f>J13</f>
        <v>376</v>
      </c>
      <c r="K51" s="79">
        <f>K13</f>
        <v>210.67599999999999</v>
      </c>
      <c r="L51" s="79">
        <f>L13</f>
        <v>219.01599999999999</v>
      </c>
      <c r="M51" s="45">
        <f>M13</f>
        <v>289</v>
      </c>
      <c r="N51" s="45">
        <v>29</v>
      </c>
      <c r="O51" s="45">
        <v>465</v>
      </c>
      <c r="P51" s="45">
        <v>29</v>
      </c>
      <c r="Q51" s="45">
        <v>62</v>
      </c>
      <c r="R51" s="45">
        <v>52</v>
      </c>
      <c r="S51" s="45">
        <v>130</v>
      </c>
      <c r="T51" s="45">
        <v>130</v>
      </c>
      <c r="U51" s="45">
        <v>72</v>
      </c>
      <c r="V51" s="45">
        <v>218</v>
      </c>
      <c r="AX51" s="1"/>
      <c r="AY51" s="1"/>
      <c r="AZ51" s="1"/>
      <c r="BA51" s="1"/>
      <c r="BB51" s="1"/>
    </row>
    <row r="52" spans="1:54" x14ac:dyDescent="0.25">
      <c r="A52" s="2" t="s">
        <v>25</v>
      </c>
      <c r="B52" s="2" t="s">
        <v>26</v>
      </c>
      <c r="C52" s="2" t="s">
        <v>64</v>
      </c>
      <c r="D52" s="147">
        <f t="shared" ref="D52:E52" si="51">D49-D51</f>
        <v>8863.6459168736001</v>
      </c>
      <c r="E52" s="164">
        <f t="shared" si="51"/>
        <v>8818.6947426899005</v>
      </c>
      <c r="F52" s="164">
        <f t="shared" ref="F52:G52" si="52">F49-F51</f>
        <v>7617.2664692184999</v>
      </c>
      <c r="G52" s="50">
        <f t="shared" si="52"/>
        <v>7507</v>
      </c>
      <c r="H52" s="50">
        <f t="shared" ref="H52:I52" si="53">H49-H51</f>
        <v>7361</v>
      </c>
      <c r="I52" s="50">
        <f t="shared" si="53"/>
        <v>6544</v>
      </c>
      <c r="J52" s="50">
        <f t="shared" ref="J52:M52" si="54">J49-J51</f>
        <v>6357</v>
      </c>
      <c r="K52" s="82">
        <f t="shared" si="54"/>
        <v>6359.5940000000001</v>
      </c>
      <c r="L52" s="82">
        <f t="shared" si="54"/>
        <v>2757.0140000000001</v>
      </c>
      <c r="M52" s="50">
        <f t="shared" si="54"/>
        <v>2646</v>
      </c>
      <c r="N52" s="50">
        <v>2449</v>
      </c>
      <c r="O52" s="50">
        <f t="shared" ref="O52:T52" si="55">O49-O51</f>
        <v>2131</v>
      </c>
      <c r="P52" s="50">
        <f t="shared" si="55"/>
        <v>2595</v>
      </c>
      <c r="Q52" s="50">
        <f t="shared" si="55"/>
        <v>2610</v>
      </c>
      <c r="R52" s="50">
        <f t="shared" si="55"/>
        <v>2553</v>
      </c>
      <c r="S52" s="50">
        <f t="shared" si="55"/>
        <v>2299</v>
      </c>
      <c r="T52" s="50">
        <f t="shared" si="55"/>
        <v>2198</v>
      </c>
      <c r="U52" s="50">
        <v>1740</v>
      </c>
      <c r="V52" s="50">
        <v>1458</v>
      </c>
      <c r="AX52" s="1"/>
      <c r="AY52" s="1"/>
      <c r="AZ52" s="1"/>
      <c r="BA52" s="1"/>
      <c r="BB52" s="1"/>
    </row>
    <row r="53" spans="1:54" x14ac:dyDescent="0.25">
      <c r="D53" s="133"/>
      <c r="E53" s="155"/>
      <c r="F53" s="155"/>
      <c r="G53" s="57"/>
      <c r="H53" s="57"/>
      <c r="M53"/>
      <c r="N53"/>
      <c r="O53"/>
      <c r="P53"/>
      <c r="Q53"/>
      <c r="R53"/>
      <c r="S53"/>
      <c r="T53"/>
      <c r="U53"/>
      <c r="V53"/>
      <c r="AX53" s="1"/>
      <c r="AY53" s="1"/>
      <c r="AZ53" s="1"/>
      <c r="BA53" s="1"/>
      <c r="BB53" s="1"/>
    </row>
    <row r="54" spans="1:54" x14ac:dyDescent="0.25">
      <c r="B54" s="2" t="s">
        <v>112</v>
      </c>
      <c r="C54" s="2" t="s">
        <v>113</v>
      </c>
      <c r="D54" s="133"/>
      <c r="E54" s="155"/>
      <c r="F54" s="155"/>
      <c r="G54" s="57"/>
      <c r="H54" s="57"/>
      <c r="M54"/>
      <c r="N54"/>
      <c r="O54"/>
      <c r="P54"/>
      <c r="Q54"/>
      <c r="R54"/>
      <c r="S54"/>
      <c r="T54"/>
      <c r="U54"/>
      <c r="V54"/>
      <c r="AX54" s="1"/>
      <c r="AY54" s="1"/>
      <c r="AZ54" s="1"/>
      <c r="BA54" s="1"/>
      <c r="BB54" s="1"/>
    </row>
    <row r="55" spans="1:54" x14ac:dyDescent="0.25">
      <c r="A55" s="1" t="s">
        <v>11</v>
      </c>
      <c r="B55" s="1" t="s">
        <v>90</v>
      </c>
      <c r="C55" s="1" t="s">
        <v>95</v>
      </c>
      <c r="D55" s="130">
        <f>D38</f>
        <v>1079</v>
      </c>
      <c r="E55" s="156">
        <f>E38</f>
        <v>1026</v>
      </c>
      <c r="F55" s="156">
        <f>F38</f>
        <v>976.32482437739998</v>
      </c>
      <c r="G55" s="88">
        <f>G38</f>
        <v>941</v>
      </c>
      <c r="H55" s="88">
        <f>H38</f>
        <v>891</v>
      </c>
      <c r="I55" s="88">
        <v>738.07631400000002</v>
      </c>
      <c r="J55" s="88">
        <f>J38</f>
        <v>601</v>
      </c>
      <c r="K55" s="75">
        <f>K38</f>
        <v>451.34899999999999</v>
      </c>
      <c r="L55" s="75">
        <v>303.71600000000001</v>
      </c>
      <c r="M55" s="28">
        <v>288.20100000000002</v>
      </c>
      <c r="N55" s="28">
        <v>275.89999999999998</v>
      </c>
      <c r="O55" s="28">
        <v>270</v>
      </c>
      <c r="P55" s="28">
        <f t="shared" ref="P55:V55" si="56">P38</f>
        <v>252</v>
      </c>
      <c r="Q55" s="28">
        <f t="shared" si="56"/>
        <v>219</v>
      </c>
      <c r="R55" s="28">
        <f t="shared" si="56"/>
        <v>186</v>
      </c>
      <c r="S55" s="28">
        <f t="shared" si="56"/>
        <v>147</v>
      </c>
      <c r="T55" s="28">
        <f t="shared" si="56"/>
        <v>112</v>
      </c>
      <c r="U55" s="28">
        <f t="shared" si="56"/>
        <v>86</v>
      </c>
      <c r="V55" s="28">
        <f t="shared" si="56"/>
        <v>65</v>
      </c>
      <c r="AX55" s="1"/>
      <c r="AY55" s="1"/>
      <c r="AZ55" s="1"/>
      <c r="BA55" s="1"/>
      <c r="BB55" s="1"/>
    </row>
    <row r="56" spans="1:54" x14ac:dyDescent="0.25">
      <c r="A56" s="1" t="s">
        <v>12</v>
      </c>
      <c r="B56" s="1" t="s">
        <v>107</v>
      </c>
      <c r="C56" s="1" t="s">
        <v>107</v>
      </c>
      <c r="D56" s="152">
        <v>101</v>
      </c>
      <c r="E56" s="165">
        <v>101.50058736579999</v>
      </c>
      <c r="F56" s="165">
        <v>99.524877211499998</v>
      </c>
      <c r="G56" s="112">
        <v>100.134687</v>
      </c>
      <c r="H56" s="112">
        <v>90.778317000000001</v>
      </c>
      <c r="I56" s="112">
        <v>89.210787999999994</v>
      </c>
      <c r="J56" s="112">
        <v>81</v>
      </c>
      <c r="K56" s="83">
        <v>65.968999999999994</v>
      </c>
      <c r="L56" s="83">
        <v>47.835000000000001</v>
      </c>
      <c r="M56">
        <v>37.4</v>
      </c>
      <c r="N56">
        <v>36.1</v>
      </c>
      <c r="O56">
        <v>37</v>
      </c>
      <c r="P56">
        <v>40</v>
      </c>
      <c r="Q56">
        <v>39</v>
      </c>
      <c r="R56">
        <v>38</v>
      </c>
      <c r="S56">
        <v>28</v>
      </c>
      <c r="T56">
        <v>28</v>
      </c>
      <c r="U56">
        <v>27</v>
      </c>
      <c r="V56">
        <v>24</v>
      </c>
      <c r="AX56" s="1"/>
      <c r="AY56" s="1"/>
      <c r="AZ56" s="1"/>
      <c r="BA56" s="1"/>
      <c r="BB56" s="1"/>
    </row>
    <row r="57" spans="1:54" x14ac:dyDescent="0.25">
      <c r="A57" s="1" t="s">
        <v>15</v>
      </c>
      <c r="B57" s="1" t="s">
        <v>108</v>
      </c>
      <c r="C57" s="1" t="s">
        <v>109</v>
      </c>
      <c r="D57" s="152">
        <v>-371.17052374000008</v>
      </c>
      <c r="E57" s="165">
        <v>-355.11977359970001</v>
      </c>
      <c r="F57" s="165">
        <v>-343.98926871500004</v>
      </c>
      <c r="G57" s="112">
        <v>-345.45646099999993</v>
      </c>
      <c r="H57" s="112">
        <v>-352.07426399999997</v>
      </c>
      <c r="I57" s="112">
        <v>-298.72175400000003</v>
      </c>
      <c r="J57" s="112">
        <v>-252.32455600000006</v>
      </c>
      <c r="K57" s="81">
        <v>-189.9</v>
      </c>
      <c r="L57" s="81">
        <v>-123.5</v>
      </c>
      <c r="M57" s="49">
        <v>-123.4</v>
      </c>
      <c r="N57" s="49">
        <v>-123.5</v>
      </c>
      <c r="O57" s="49">
        <f>(48.5-177.9+5.8)</f>
        <v>-123.60000000000001</v>
      </c>
      <c r="P57" s="49">
        <f>(25.4-144.4+8.4)</f>
        <v>-110.6</v>
      </c>
      <c r="Q57" s="49">
        <f>(12.1-112+10.9)</f>
        <v>-89</v>
      </c>
      <c r="R57" s="49">
        <f>(4.7-85.4+12.6)</f>
        <v>-68.100000000000009</v>
      </c>
      <c r="S57" s="49">
        <v>-50.1</v>
      </c>
      <c r="T57" s="49">
        <v>-40</v>
      </c>
      <c r="U57" s="49">
        <v>-27.9</v>
      </c>
      <c r="V57">
        <v>-23</v>
      </c>
      <c r="AX57" s="1"/>
      <c r="AY57" s="1"/>
      <c r="AZ57" s="1"/>
      <c r="BA57" s="1"/>
      <c r="BB57" s="1"/>
    </row>
    <row r="58" spans="1:54" x14ac:dyDescent="0.25">
      <c r="A58" s="3" t="s">
        <v>114</v>
      </c>
      <c r="B58" s="3" t="s">
        <v>110</v>
      </c>
      <c r="C58" s="3" t="s">
        <v>111</v>
      </c>
      <c r="D58" s="132">
        <v>-0.83954098399999999</v>
      </c>
      <c r="E58" s="157">
        <v>-1.2058622505000001</v>
      </c>
      <c r="F58" s="157">
        <v>-0.97153589740000001</v>
      </c>
      <c r="G58" s="89">
        <v>-1.7338640000000001</v>
      </c>
      <c r="H58" s="89">
        <v>-1.649254</v>
      </c>
      <c r="I58" s="89">
        <v>-1.337</v>
      </c>
      <c r="J58" s="89">
        <v>-0.7</v>
      </c>
      <c r="K58" s="84">
        <v>-1</v>
      </c>
      <c r="L58" s="84">
        <v>-0.5</v>
      </c>
      <c r="M58" s="45">
        <v>-0.5</v>
      </c>
      <c r="N58" s="45">
        <v>-0.5</v>
      </c>
      <c r="O58" s="45">
        <f>-0.8</f>
        <v>-0.8</v>
      </c>
      <c r="P58" s="45">
        <v>-0.8</v>
      </c>
      <c r="Q58" s="45">
        <v>-0.8</v>
      </c>
      <c r="R58" s="45">
        <v>-0.7</v>
      </c>
      <c r="S58" s="45">
        <v>-0.1</v>
      </c>
      <c r="T58" s="45">
        <v>0</v>
      </c>
      <c r="U58" s="45">
        <v>0</v>
      </c>
      <c r="V58" s="47">
        <v>-0.19</v>
      </c>
      <c r="AX58" s="1"/>
      <c r="AY58" s="1"/>
      <c r="AZ58" s="1"/>
      <c r="BA58" s="1"/>
      <c r="BB58" s="1"/>
    </row>
    <row r="59" spans="1:54" x14ac:dyDescent="0.25">
      <c r="A59" s="2" t="s">
        <v>115</v>
      </c>
      <c r="B59" s="114" t="s">
        <v>105</v>
      </c>
      <c r="C59" s="2" t="s">
        <v>106</v>
      </c>
      <c r="D59" s="148">
        <f>-(D55-D56)/(D57-D58)</f>
        <v>2.6408808485904478</v>
      </c>
      <c r="E59" s="166">
        <f>-(E55-E56)/(E57-E58)</f>
        <v>2.6122155218759238</v>
      </c>
      <c r="F59" s="166">
        <f>-(F55-F56)/(F57-F58)</f>
        <v>2.5561359174166634</v>
      </c>
      <c r="G59" s="51">
        <f>-(G55-G56)/(G57-G58)</f>
        <v>2.4463486553955023</v>
      </c>
      <c r="H59" s="51">
        <f>-(H55-H56)/(H57-H58)</f>
        <v>2.2835746883477297</v>
      </c>
      <c r="I59" s="51">
        <f t="shared" ref="I59:M59" si="57">-(I55-I56)/(I57-I58)</f>
        <v>2.1819058215741616</v>
      </c>
      <c r="J59" s="51">
        <f t="shared" si="57"/>
        <v>2.0665709589965449</v>
      </c>
      <c r="K59" s="85">
        <f t="shared" si="57"/>
        <v>2.0401270513499203</v>
      </c>
      <c r="L59" s="85">
        <f t="shared" si="57"/>
        <v>2.0803333333333334</v>
      </c>
      <c r="M59" s="51">
        <f t="shared" si="57"/>
        <v>2.0406916192026037</v>
      </c>
      <c r="N59" s="51">
        <v>1.9495934959349592</v>
      </c>
      <c r="O59" s="51">
        <f>-(O55-O56)/(O57-O58)</f>
        <v>1.8973941368078173</v>
      </c>
      <c r="P59" s="51">
        <f>-(P55-P56)/(P57-P58)</f>
        <v>1.9307832422586522</v>
      </c>
      <c r="Q59" s="51">
        <f>-(Q55-Q56)/(Q57-Q58)</f>
        <v>2.0408163265306123</v>
      </c>
      <c r="R59" s="51">
        <f t="shared" ref="R59:V59" si="58">-(R55-R56)/(R57-R58)</f>
        <v>2.1958456973293767</v>
      </c>
      <c r="S59" s="51">
        <f t="shared" si="58"/>
        <v>2.38</v>
      </c>
      <c r="T59" s="51">
        <f t="shared" si="58"/>
        <v>2.1</v>
      </c>
      <c r="U59" s="51">
        <f t="shared" si="58"/>
        <v>2.1146953405017923</v>
      </c>
      <c r="V59" s="51">
        <f t="shared" si="58"/>
        <v>1.7974572555896537</v>
      </c>
      <c r="AX59" s="1"/>
      <c r="AY59" s="1"/>
      <c r="AZ59" s="1"/>
      <c r="BA59" s="1"/>
      <c r="BB59" s="1"/>
    </row>
    <row r="60" spans="1:54" x14ac:dyDescent="0.25">
      <c r="A60" s="2"/>
      <c r="B60" s="2"/>
      <c r="C60" s="2"/>
      <c r="D60" s="134"/>
      <c r="E60" s="167"/>
      <c r="F60" s="167"/>
      <c r="G60" s="113"/>
      <c r="H60" s="113"/>
      <c r="I60" s="113"/>
      <c r="J60" s="113"/>
      <c r="K60" s="86"/>
      <c r="L60" s="86"/>
      <c r="M60" s="50"/>
      <c r="N60" s="50"/>
      <c r="O60" s="50"/>
      <c r="P60" s="50"/>
      <c r="Q60" s="50"/>
      <c r="R60" s="50"/>
      <c r="S60" s="51"/>
      <c r="T60" s="51"/>
      <c r="U60" s="51"/>
      <c r="V60" s="51"/>
      <c r="AX60" s="1"/>
      <c r="AY60" s="1"/>
      <c r="AZ60" s="1"/>
      <c r="BA60" s="1"/>
      <c r="BB60" s="1"/>
    </row>
    <row r="61" spans="1:54" x14ac:dyDescent="0.25">
      <c r="B61" s="2" t="s">
        <v>27</v>
      </c>
      <c r="C61" s="2" t="s">
        <v>50</v>
      </c>
      <c r="D61" s="130"/>
      <c r="E61" s="156"/>
      <c r="F61" s="156"/>
      <c r="G61" s="88"/>
      <c r="H61" s="88"/>
      <c r="I61" s="88"/>
      <c r="J61" s="88"/>
      <c r="K61" s="75"/>
      <c r="L61" s="75"/>
      <c r="M61"/>
      <c r="N61"/>
      <c r="O61"/>
      <c r="P61"/>
      <c r="Q61"/>
      <c r="R61"/>
      <c r="S61"/>
      <c r="T61"/>
      <c r="U61"/>
      <c r="V61"/>
    </row>
    <row r="62" spans="1:54" x14ac:dyDescent="0.25">
      <c r="A62" s="1" t="s">
        <v>11</v>
      </c>
      <c r="B62" s="1" t="s">
        <v>5</v>
      </c>
      <c r="C62" s="1" t="s">
        <v>55</v>
      </c>
      <c r="D62" s="131">
        <f>D23</f>
        <v>8388.3290874775994</v>
      </c>
      <c r="E62" s="168">
        <f>E23</f>
        <v>8348.6628553006994</v>
      </c>
      <c r="F62" s="168">
        <f>F23</f>
        <v>7854.3224238028006</v>
      </c>
      <c r="G62" s="28">
        <f>G23</f>
        <v>7822</v>
      </c>
      <c r="H62" s="28">
        <f>H23</f>
        <v>7570</v>
      </c>
      <c r="I62" s="28">
        <v>6854</v>
      </c>
      <c r="J62" s="28">
        <f>J23</f>
        <v>6826</v>
      </c>
      <c r="K62" s="6">
        <f>K23</f>
        <v>6636.32</v>
      </c>
      <c r="L62" s="6">
        <f>L23</f>
        <v>3167.7109999999998</v>
      </c>
      <c r="M62" s="28">
        <f>M23</f>
        <v>3070.895</v>
      </c>
      <c r="N62" s="28">
        <v>2684</v>
      </c>
      <c r="O62" s="28">
        <v>2608</v>
      </c>
      <c r="P62" s="28">
        <v>2114</v>
      </c>
      <c r="Q62" s="28">
        <v>2099</v>
      </c>
      <c r="R62" s="28">
        <v>1864</v>
      </c>
      <c r="S62" s="28">
        <v>1876.2</v>
      </c>
      <c r="T62" s="28">
        <v>1817</v>
      </c>
      <c r="U62" s="28">
        <v>1212</v>
      </c>
      <c r="V62" s="28">
        <v>1049</v>
      </c>
    </row>
    <row r="63" spans="1:54" x14ac:dyDescent="0.25">
      <c r="A63" s="3" t="s">
        <v>12</v>
      </c>
      <c r="B63" s="3" t="s">
        <v>10</v>
      </c>
      <c r="C63" s="3" t="s">
        <v>67</v>
      </c>
      <c r="D63" s="132">
        <v>19573.469729435605</v>
      </c>
      <c r="E63" s="157">
        <v>19433.253877092899</v>
      </c>
      <c r="F63" s="157">
        <v>17483.853794817303</v>
      </c>
      <c r="G63" s="89">
        <v>17393</v>
      </c>
      <c r="H63" s="89">
        <v>17023.457516999999</v>
      </c>
      <c r="I63" s="89">
        <v>15495</v>
      </c>
      <c r="J63" s="89">
        <v>14963</v>
      </c>
      <c r="K63" s="74">
        <v>14645.323</v>
      </c>
      <c r="L63" s="74">
        <v>6601.6940000000004</v>
      </c>
      <c r="M63" s="41">
        <v>6418</v>
      </c>
      <c r="N63" s="41">
        <v>5518</v>
      </c>
      <c r="O63" s="41">
        <v>5587</v>
      </c>
      <c r="P63" s="41">
        <v>5107</v>
      </c>
      <c r="Q63" s="41">
        <v>5121</v>
      </c>
      <c r="R63" s="41">
        <v>4814.8</v>
      </c>
      <c r="S63" s="41">
        <v>4592.5</v>
      </c>
      <c r="T63" s="41">
        <v>4423</v>
      </c>
      <c r="U63" s="41">
        <v>3265</v>
      </c>
      <c r="V63" s="41">
        <v>2911</v>
      </c>
    </row>
    <row r="64" spans="1:54" x14ac:dyDescent="0.25">
      <c r="A64" s="2" t="s">
        <v>14</v>
      </c>
      <c r="B64" s="2" t="s">
        <v>28</v>
      </c>
      <c r="C64" s="2" t="s">
        <v>50</v>
      </c>
      <c r="D64" s="149">
        <f t="shared" ref="D64:E64" si="59">D62/D63</f>
        <v>0.42855606100653643</v>
      </c>
      <c r="E64" s="128">
        <f t="shared" si="59"/>
        <v>0.42960704924159671</v>
      </c>
      <c r="F64" s="128">
        <f t="shared" ref="F64:G64" si="60">F62/F63</f>
        <v>0.44923290459744286</v>
      </c>
      <c r="G64" s="52">
        <f t="shared" si="60"/>
        <v>0.44972115218766168</v>
      </c>
      <c r="H64" s="52">
        <f t="shared" ref="H64:S64" si="61">H62/H63</f>
        <v>0.44468052347417858</v>
      </c>
      <c r="I64" s="52">
        <f t="shared" si="61"/>
        <v>0.44233623749596646</v>
      </c>
      <c r="J64" s="52">
        <f t="shared" si="61"/>
        <v>0.45619194011896008</v>
      </c>
      <c r="K64" s="4">
        <f t="shared" si="61"/>
        <v>0.45313578949402478</v>
      </c>
      <c r="L64" s="4">
        <f t="shared" si="61"/>
        <v>0.47983305497043632</v>
      </c>
      <c r="M64" s="52">
        <f t="shared" si="61"/>
        <v>0.47848161421003427</v>
      </c>
      <c r="N64" s="52">
        <v>0.48640811888365348</v>
      </c>
      <c r="O64" s="52">
        <f t="shared" si="61"/>
        <v>0.46679792375156615</v>
      </c>
      <c r="P64" s="52">
        <f t="shared" si="61"/>
        <v>0.41394164871744665</v>
      </c>
      <c r="Q64" s="52">
        <f t="shared" si="61"/>
        <v>0.40988088264010936</v>
      </c>
      <c r="R64" s="52">
        <f t="shared" si="61"/>
        <v>0.38713965273739304</v>
      </c>
      <c r="S64" s="52">
        <f t="shared" si="61"/>
        <v>0.40853565596080565</v>
      </c>
      <c r="T64" s="52">
        <v>0.41</v>
      </c>
      <c r="U64" s="52">
        <v>0.37</v>
      </c>
      <c r="V64" s="52">
        <v>0.36</v>
      </c>
    </row>
    <row r="65" spans="1:49" x14ac:dyDescent="0.25">
      <c r="D65" s="133"/>
      <c r="E65" s="155"/>
      <c r="F65" s="155"/>
      <c r="G65" s="57"/>
      <c r="H65" s="57"/>
      <c r="M65"/>
      <c r="N65"/>
      <c r="O65"/>
      <c r="P65"/>
      <c r="Q65"/>
      <c r="R65"/>
      <c r="S65"/>
      <c r="T65"/>
      <c r="U65"/>
      <c r="V65"/>
    </row>
    <row r="66" spans="1:49" x14ac:dyDescent="0.25">
      <c r="A66"/>
      <c r="B66" s="31" t="s">
        <v>124</v>
      </c>
      <c r="C66" s="31" t="s">
        <v>125</v>
      </c>
      <c r="D66" s="133"/>
      <c r="E66" s="155"/>
      <c r="F66" s="155"/>
      <c r="G66" s="57"/>
      <c r="H66" s="57"/>
      <c r="K66" s="57"/>
      <c r="L66" s="57"/>
      <c r="M66"/>
      <c r="N66"/>
      <c r="O66"/>
      <c r="P66"/>
      <c r="Q66"/>
      <c r="R66"/>
      <c r="S66"/>
      <c r="T66"/>
      <c r="U66"/>
      <c r="V66"/>
    </row>
    <row r="67" spans="1:49" x14ac:dyDescent="0.25">
      <c r="A67" t="s">
        <v>11</v>
      </c>
      <c r="B67" t="s">
        <v>5</v>
      </c>
      <c r="C67" t="s">
        <v>55</v>
      </c>
      <c r="D67" s="131">
        <f>D23</f>
        <v>8388.3290874775994</v>
      </c>
      <c r="E67" s="168">
        <f>E23</f>
        <v>8348.6628553006994</v>
      </c>
      <c r="F67" s="168">
        <f>F23</f>
        <v>7854.3224238028006</v>
      </c>
      <c r="G67" s="28">
        <f>G23</f>
        <v>7822</v>
      </c>
      <c r="H67" s="28">
        <f>H23</f>
        <v>7570</v>
      </c>
      <c r="I67" s="28">
        <v>6854</v>
      </c>
      <c r="J67" s="28">
        <f>J23</f>
        <v>6826</v>
      </c>
      <c r="K67" s="28">
        <f>K23</f>
        <v>6636.32</v>
      </c>
      <c r="L67" s="28">
        <f>L23</f>
        <v>3167.7109999999998</v>
      </c>
      <c r="M67" s="28">
        <f>M23</f>
        <v>3070.895</v>
      </c>
      <c r="N67" s="28">
        <v>2684</v>
      </c>
      <c r="O67" s="28">
        <v>2608</v>
      </c>
      <c r="P67" s="28">
        <v>2114</v>
      </c>
      <c r="Q67" s="28">
        <v>2100</v>
      </c>
      <c r="R67" s="28">
        <v>1867</v>
      </c>
      <c r="S67" s="28">
        <v>1876.2</v>
      </c>
      <c r="T67" s="28">
        <v>1817</v>
      </c>
      <c r="U67" s="28">
        <v>1212</v>
      </c>
      <c r="V67" s="28">
        <v>1049</v>
      </c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</row>
    <row r="68" spans="1:49" x14ac:dyDescent="0.25">
      <c r="A68" t="s">
        <v>12</v>
      </c>
      <c r="B68" t="s">
        <v>126</v>
      </c>
      <c r="C68" t="s">
        <v>71</v>
      </c>
      <c r="D68" s="131">
        <v>-37</v>
      </c>
      <c r="E68" s="168">
        <v>-63.942277674300001</v>
      </c>
      <c r="F68" s="168">
        <v>-17.594105584000001</v>
      </c>
      <c r="G68" s="28">
        <v>-2.7438530000000001</v>
      </c>
      <c r="H68" s="28">
        <v>33</v>
      </c>
      <c r="I68" s="28">
        <v>-43</v>
      </c>
      <c r="J68" s="28">
        <v>-27</v>
      </c>
      <c r="K68" s="28">
        <v>56</v>
      </c>
      <c r="L68" s="28">
        <v>-2</v>
      </c>
      <c r="M68" s="28">
        <v>-12</v>
      </c>
      <c r="N68" s="28">
        <v>12</v>
      </c>
      <c r="O68" s="28">
        <v>-37</v>
      </c>
      <c r="P68" s="28">
        <v>-28</v>
      </c>
      <c r="Q68" s="28">
        <v>-8</v>
      </c>
      <c r="R68" s="28">
        <v>-10</v>
      </c>
      <c r="S68" s="28">
        <v>-11</v>
      </c>
      <c r="T68" s="28">
        <v>-2</v>
      </c>
      <c r="U68" s="28">
        <v>0</v>
      </c>
      <c r="V68" s="2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x14ac:dyDescent="0.25">
      <c r="A69" t="s">
        <v>15</v>
      </c>
      <c r="B69" t="s">
        <v>127</v>
      </c>
      <c r="C69" t="s">
        <v>123</v>
      </c>
      <c r="D69" s="130">
        <v>724.02448542949992</v>
      </c>
      <c r="E69" s="156">
        <v>682.41779322139996</v>
      </c>
      <c r="F69" s="156">
        <v>625.32786350640004</v>
      </c>
      <c r="G69" s="88">
        <v>600.38248399999998</v>
      </c>
      <c r="H69" s="88">
        <v>557.08172400000001</v>
      </c>
      <c r="I69" s="88">
        <v>489.07692900000001</v>
      </c>
      <c r="J69" s="88">
        <v>475.51138800000001</v>
      </c>
      <c r="K69" s="88">
        <v>426</v>
      </c>
      <c r="L69" s="88">
        <v>228</v>
      </c>
      <c r="M69" s="44">
        <v>226</v>
      </c>
      <c r="N69" s="44">
        <v>194</v>
      </c>
      <c r="O69" s="44">
        <v>206</v>
      </c>
      <c r="P69" s="44">
        <v>187</v>
      </c>
      <c r="Q69">
        <v>185</v>
      </c>
      <c r="R69">
        <v>185</v>
      </c>
      <c r="S69">
        <v>166</v>
      </c>
      <c r="T69">
        <v>156</v>
      </c>
      <c r="U69">
        <v>128</v>
      </c>
      <c r="V69">
        <v>90</v>
      </c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x14ac:dyDescent="0.25">
      <c r="A70" s="45" t="s">
        <v>114</v>
      </c>
      <c r="B70" s="45" t="s">
        <v>6</v>
      </c>
      <c r="C70" s="45" t="s">
        <v>68</v>
      </c>
      <c r="D70" s="132">
        <f>D24</f>
        <v>510.79991600000005</v>
      </c>
      <c r="E70" s="157">
        <f>E24</f>
        <v>510.55989599999998</v>
      </c>
      <c r="F70" s="157">
        <f>F24</f>
        <v>510.55989599999998</v>
      </c>
      <c r="G70" s="89">
        <f>G24</f>
        <v>510.55989599999998</v>
      </c>
      <c r="H70" s="89">
        <f>H24</f>
        <v>510.55989599999998</v>
      </c>
      <c r="I70" s="89">
        <v>474.55989599999998</v>
      </c>
      <c r="J70" s="89">
        <f>J24</f>
        <v>474.55989599999998</v>
      </c>
      <c r="K70" s="89">
        <f>K24</f>
        <v>473.32799999999997</v>
      </c>
      <c r="L70" s="89">
        <v>242.51300000000001</v>
      </c>
      <c r="M70" s="47">
        <v>236.85599999999999</v>
      </c>
      <c r="N70" s="47">
        <v>218</v>
      </c>
      <c r="O70" s="47">
        <v>209</v>
      </c>
      <c r="P70" s="47">
        <f>139470079/1000000</f>
        <v>139.470079</v>
      </c>
      <c r="Q70" s="41">
        <f>139470079/1000000</f>
        <v>139.470079</v>
      </c>
      <c r="R70" s="41">
        <f>121054/1000</f>
        <v>121.054</v>
      </c>
      <c r="S70" s="41">
        <v>120.854</v>
      </c>
      <c r="T70" s="41">
        <v>120.854</v>
      </c>
      <c r="U70" s="41">
        <v>97.140665999999996</v>
      </c>
      <c r="V70" s="41">
        <v>96.289171999999994</v>
      </c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x14ac:dyDescent="0.25">
      <c r="A71" s="31" t="s">
        <v>128</v>
      </c>
      <c r="B71" s="31" t="s">
        <v>122</v>
      </c>
      <c r="C71" s="31" t="s">
        <v>125</v>
      </c>
      <c r="D71" s="142">
        <f>(D67+D68+D69)/D70</f>
        <v>17.766944137295233</v>
      </c>
      <c r="E71" s="159">
        <f>(E67+E68+E69)/E70</f>
        <v>17.563342599176259</v>
      </c>
      <c r="F71" s="159">
        <f>(F67+F68+F69)/F70</f>
        <v>16.574071422415834</v>
      </c>
      <c r="G71" s="43">
        <f t="shared" ref="G71:K71" si="62">(G67+G68+G69)/G70</f>
        <v>16.490990962987819</v>
      </c>
      <c r="H71" s="43">
        <f t="shared" si="62"/>
        <v>15.982613965433744</v>
      </c>
      <c r="I71" s="43">
        <f t="shared" si="62"/>
        <v>15.382835740085378</v>
      </c>
      <c r="J71" s="43">
        <f t="shared" si="62"/>
        <v>15.328963634128916</v>
      </c>
      <c r="K71" s="43">
        <f t="shared" si="62"/>
        <v>15.038873677449887</v>
      </c>
      <c r="L71" s="43">
        <f t="shared" ref="L71:U71" si="63">(L67+L68+L69)/L70</f>
        <v>13.993934345787647</v>
      </c>
      <c r="M71" s="43">
        <f t="shared" si="63"/>
        <v>13.868743033742021</v>
      </c>
      <c r="N71" s="90">
        <f>(N67+N68+N69)/N70</f>
        <v>13.256880733944953</v>
      </c>
      <c r="O71" s="43">
        <f t="shared" si="63"/>
        <v>13.287081339712918</v>
      </c>
      <c r="P71" s="43">
        <f t="shared" si="63"/>
        <v>16.2974023984026</v>
      </c>
      <c r="Q71" s="43">
        <f t="shared" si="63"/>
        <v>16.326082385025394</v>
      </c>
      <c r="R71" s="43">
        <f t="shared" si="63"/>
        <v>16.868504964726487</v>
      </c>
      <c r="S71" s="43">
        <f t="shared" si="63"/>
        <v>16.807056448276434</v>
      </c>
      <c r="T71" s="43">
        <f t="shared" si="63"/>
        <v>16.308934747712115</v>
      </c>
      <c r="U71" s="43">
        <f t="shared" si="63"/>
        <v>13.794428792571795</v>
      </c>
      <c r="V71" s="43">
        <f>(V67+V68+V69)/V70</f>
        <v>11.828952065347494</v>
      </c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x14ac:dyDescent="0.25">
      <c r="A72"/>
      <c r="B72"/>
      <c r="C72"/>
      <c r="D72" s="130"/>
      <c r="E72" s="156"/>
      <c r="F72" s="156"/>
      <c r="G72" s="88"/>
      <c r="H72" s="88"/>
      <c r="I72" s="88"/>
      <c r="J72" s="88"/>
      <c r="K72" s="75"/>
      <c r="L72" s="75"/>
      <c r="M72"/>
      <c r="N72"/>
      <c r="O72"/>
      <c r="P72"/>
      <c r="Q72"/>
      <c r="R72"/>
      <c r="S72"/>
      <c r="T72"/>
      <c r="U72"/>
      <c r="V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x14ac:dyDescent="0.25">
      <c r="B73" s="2" t="s">
        <v>118</v>
      </c>
      <c r="C73" s="2" t="s">
        <v>119</v>
      </c>
      <c r="D73" s="130"/>
      <c r="E73" s="156"/>
      <c r="F73" s="156"/>
      <c r="G73" s="88"/>
      <c r="H73" s="88"/>
      <c r="I73" s="88"/>
      <c r="J73" s="88"/>
      <c r="K73" s="75"/>
      <c r="L73" s="75"/>
      <c r="M73"/>
      <c r="N73"/>
      <c r="O73"/>
      <c r="P73"/>
      <c r="Q73"/>
      <c r="R73"/>
      <c r="S73"/>
      <c r="T73"/>
      <c r="U73"/>
      <c r="V73"/>
    </row>
    <row r="74" spans="1:49" x14ac:dyDescent="0.25">
      <c r="A74" s="1" t="s">
        <v>11</v>
      </c>
      <c r="B74" s="1" t="s">
        <v>90</v>
      </c>
      <c r="C74" s="1" t="s">
        <v>95</v>
      </c>
      <c r="D74" s="131">
        <f t="shared" ref="D74" si="64">D38</f>
        <v>1079</v>
      </c>
      <c r="E74" s="168">
        <f t="shared" ref="E74:F74" si="65">E38</f>
        <v>1026</v>
      </c>
      <c r="F74" s="168">
        <f t="shared" si="65"/>
        <v>976.32482437739998</v>
      </c>
      <c r="G74" s="28">
        <f t="shared" ref="G74:H74" si="66">G38</f>
        <v>941</v>
      </c>
      <c r="H74" s="28">
        <f t="shared" si="66"/>
        <v>891</v>
      </c>
      <c r="I74" s="28">
        <v>738.99900000000002</v>
      </c>
      <c r="J74" s="28">
        <f t="shared" ref="J74:M75" si="67">J38</f>
        <v>601</v>
      </c>
      <c r="K74" s="6">
        <f t="shared" si="67"/>
        <v>451.34899999999999</v>
      </c>
      <c r="L74" s="6">
        <f t="shared" si="67"/>
        <v>304</v>
      </c>
      <c r="M74" s="28">
        <f t="shared" si="67"/>
        <v>288</v>
      </c>
      <c r="N74" s="28">
        <v>276</v>
      </c>
      <c r="O74" s="28">
        <f t="shared" ref="O74:U75" si="68">O38</f>
        <v>270</v>
      </c>
      <c r="P74" s="28">
        <f t="shared" si="68"/>
        <v>252</v>
      </c>
      <c r="Q74" s="28">
        <f t="shared" si="68"/>
        <v>219</v>
      </c>
      <c r="R74" s="28">
        <f t="shared" si="68"/>
        <v>186</v>
      </c>
      <c r="S74" s="28">
        <f t="shared" si="68"/>
        <v>147</v>
      </c>
      <c r="T74" s="28">
        <f t="shared" si="68"/>
        <v>112</v>
      </c>
      <c r="U74" s="28">
        <f t="shared" si="68"/>
        <v>86</v>
      </c>
      <c r="V74" s="28">
        <v>65</v>
      </c>
    </row>
    <row r="75" spans="1:49" x14ac:dyDescent="0.25">
      <c r="A75" s="3" t="s">
        <v>12</v>
      </c>
      <c r="B75" s="3" t="s">
        <v>96</v>
      </c>
      <c r="C75" s="3" t="s">
        <v>97</v>
      </c>
      <c r="D75" s="150">
        <f t="shared" ref="D75" si="69">D39</f>
        <v>1185</v>
      </c>
      <c r="E75" s="169">
        <f t="shared" ref="E75:F75" si="70">E39</f>
        <v>1124</v>
      </c>
      <c r="F75" s="169">
        <f t="shared" si="70"/>
        <v>1071.7227208572999</v>
      </c>
      <c r="G75" s="41">
        <f t="shared" ref="G75:H75" si="71">G39</f>
        <v>1034</v>
      </c>
      <c r="H75" s="41">
        <f t="shared" si="71"/>
        <v>994</v>
      </c>
      <c r="I75" s="41">
        <v>843</v>
      </c>
      <c r="J75" s="41">
        <f t="shared" si="67"/>
        <v>706</v>
      </c>
      <c r="K75" s="7">
        <f t="shared" si="67"/>
        <v>551</v>
      </c>
      <c r="L75" s="7">
        <f t="shared" si="67"/>
        <v>399</v>
      </c>
      <c r="M75" s="41">
        <f t="shared" si="67"/>
        <v>373</v>
      </c>
      <c r="N75" s="41">
        <v>357</v>
      </c>
      <c r="O75" s="41">
        <f t="shared" si="68"/>
        <v>345</v>
      </c>
      <c r="P75" s="41">
        <f t="shared" si="68"/>
        <v>329</v>
      </c>
      <c r="Q75" s="41">
        <f t="shared" si="68"/>
        <v>302</v>
      </c>
      <c r="R75" s="41">
        <f t="shared" si="68"/>
        <v>257</v>
      </c>
      <c r="S75" s="41">
        <f t="shared" si="68"/>
        <v>209</v>
      </c>
      <c r="T75" s="41">
        <f t="shared" si="68"/>
        <v>162</v>
      </c>
      <c r="U75" s="41">
        <f t="shared" si="68"/>
        <v>125</v>
      </c>
      <c r="V75" s="41">
        <v>93</v>
      </c>
    </row>
    <row r="76" spans="1:49" x14ac:dyDescent="0.25">
      <c r="A76" s="2" t="s">
        <v>14</v>
      </c>
      <c r="B76" s="2" t="s">
        <v>116</v>
      </c>
      <c r="C76" s="2" t="s">
        <v>117</v>
      </c>
      <c r="D76" s="151">
        <f t="shared" ref="D76:E76" si="72">D74/D75</f>
        <v>0.91054852320675106</v>
      </c>
      <c r="E76" s="129">
        <f t="shared" si="72"/>
        <v>0.91281138790035588</v>
      </c>
      <c r="F76" s="129">
        <f t="shared" ref="F76:G76" si="73">F74/F75</f>
        <v>0.9109864010314267</v>
      </c>
      <c r="G76" s="53">
        <f t="shared" si="73"/>
        <v>0.91005802707930372</v>
      </c>
      <c r="H76" s="53">
        <f t="shared" ref="H76:I76" si="74">H74/H75</f>
        <v>0.89637826961770628</v>
      </c>
      <c r="I76" s="53">
        <f t="shared" si="74"/>
        <v>0.87662989323843421</v>
      </c>
      <c r="J76" s="53">
        <f t="shared" ref="J76:S76" si="75">J74/J75</f>
        <v>0.85127478753541075</v>
      </c>
      <c r="K76" s="87">
        <f t="shared" si="75"/>
        <v>0.81914519056261337</v>
      </c>
      <c r="L76" s="87">
        <f t="shared" si="75"/>
        <v>0.76190476190476186</v>
      </c>
      <c r="M76" s="53">
        <f t="shared" si="75"/>
        <v>0.77211796246648789</v>
      </c>
      <c r="N76" s="53">
        <v>0.77310924369747902</v>
      </c>
      <c r="O76" s="53">
        <f t="shared" si="75"/>
        <v>0.78260869565217395</v>
      </c>
      <c r="P76" s="52">
        <f t="shared" si="75"/>
        <v>0.76595744680851063</v>
      </c>
      <c r="Q76" s="52">
        <f t="shared" si="75"/>
        <v>0.72516556291390732</v>
      </c>
      <c r="R76" s="53">
        <f t="shared" si="75"/>
        <v>0.72373540856031127</v>
      </c>
      <c r="S76" s="52">
        <f t="shared" si="75"/>
        <v>0.70334928229665072</v>
      </c>
      <c r="T76" s="52">
        <f t="shared" ref="T76:U76" si="76">T74/T75</f>
        <v>0.69135802469135799</v>
      </c>
      <c r="U76" s="52">
        <f t="shared" si="76"/>
        <v>0.68799999999999994</v>
      </c>
      <c r="V76" s="52">
        <v>0.71</v>
      </c>
      <c r="W76" s="4"/>
    </row>
    <row r="77" spans="1:49" x14ac:dyDescent="0.25">
      <c r="A77"/>
      <c r="B77"/>
      <c r="C77"/>
      <c r="D77" s="133"/>
      <c r="E77" s="155"/>
      <c r="F77" s="155"/>
      <c r="G77" s="57"/>
      <c r="H77" s="57"/>
      <c r="M77"/>
      <c r="N77"/>
      <c r="O77"/>
      <c r="P77"/>
      <c r="Q77"/>
      <c r="R77"/>
      <c r="S77"/>
      <c r="T77"/>
      <c r="U77"/>
      <c r="V77"/>
    </row>
    <row r="78" spans="1:49" s="31" customFormat="1" x14ac:dyDescent="0.25">
      <c r="B78" s="31" t="s">
        <v>141</v>
      </c>
      <c r="C78" s="50" t="s">
        <v>144</v>
      </c>
      <c r="D78" s="153"/>
      <c r="E78" s="170"/>
      <c r="F78" s="170"/>
      <c r="G78" s="114"/>
      <c r="H78" s="114"/>
      <c r="I78" s="114"/>
      <c r="J78" s="114"/>
      <c r="K78" s="115"/>
      <c r="L78" s="115"/>
      <c r="M78" s="114"/>
      <c r="N78" s="114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s="28" customFormat="1" x14ac:dyDescent="0.25">
      <c r="A79" s="28" t="s">
        <v>11</v>
      </c>
      <c r="B79" s="28" t="s">
        <v>43</v>
      </c>
      <c r="C79" s="28" t="s">
        <v>60</v>
      </c>
      <c r="D79" s="130">
        <v>165.14514439449997</v>
      </c>
      <c r="E79" s="156">
        <v>148</v>
      </c>
      <c r="F79" s="156">
        <v>135.34699872900001</v>
      </c>
      <c r="G79" s="88">
        <v>130</v>
      </c>
      <c r="H79" s="88">
        <v>133</v>
      </c>
      <c r="I79" s="88">
        <v>115.223394</v>
      </c>
      <c r="J79" s="88">
        <v>53.308508000000003</v>
      </c>
      <c r="K79" s="75">
        <v>89.265860000000004</v>
      </c>
      <c r="L79" s="75">
        <v>33.209642000000002</v>
      </c>
      <c r="M79" s="88">
        <v>34.518506000000002</v>
      </c>
      <c r="N79" s="88">
        <v>24.886599</v>
      </c>
      <c r="O79" s="28">
        <v>30</v>
      </c>
      <c r="P79" s="28">
        <v>28</v>
      </c>
      <c r="Q79" s="28">
        <v>24</v>
      </c>
      <c r="R79" s="28">
        <v>21</v>
      </c>
      <c r="S79" s="28">
        <v>22</v>
      </c>
      <c r="T79" s="28">
        <v>18</v>
      </c>
      <c r="U79" s="28">
        <v>13</v>
      </c>
      <c r="V79" s="28">
        <v>10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1:49" s="28" customFormat="1" x14ac:dyDescent="0.25">
      <c r="A80" s="41" t="s">
        <v>12</v>
      </c>
      <c r="B80" s="41" t="s">
        <v>139</v>
      </c>
      <c r="C80" s="41" t="s">
        <v>142</v>
      </c>
      <c r="D80" s="154">
        <v>0</v>
      </c>
      <c r="E80" s="171"/>
      <c r="F80" s="171"/>
      <c r="G80" s="117">
        <v>9.8000000000000007</v>
      </c>
      <c r="H80" s="117" t="s">
        <v>30</v>
      </c>
      <c r="I80" s="117" t="s">
        <v>30</v>
      </c>
      <c r="J80" s="89">
        <v>48</v>
      </c>
      <c r="K80" s="74">
        <v>2</v>
      </c>
      <c r="L80" s="74">
        <v>10</v>
      </c>
      <c r="M80" s="117" t="s">
        <v>30</v>
      </c>
      <c r="N80" s="117" t="s">
        <v>30</v>
      </c>
      <c r="O80" s="118" t="s">
        <v>30</v>
      </c>
      <c r="P80" s="118" t="s">
        <v>30</v>
      </c>
      <c r="Q80" s="118" t="s">
        <v>30</v>
      </c>
      <c r="R80" s="118" t="s">
        <v>30</v>
      </c>
      <c r="S80" s="118" t="s">
        <v>30</v>
      </c>
      <c r="T80" s="118" t="s">
        <v>30</v>
      </c>
      <c r="U80" s="118" t="s">
        <v>30</v>
      </c>
      <c r="V80" s="118" t="s">
        <v>30</v>
      </c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1:49" s="50" customFormat="1" x14ac:dyDescent="0.25">
      <c r="A81" s="50" t="s">
        <v>140</v>
      </c>
      <c r="B81" s="50" t="s">
        <v>138</v>
      </c>
      <c r="C81" s="50" t="s">
        <v>143</v>
      </c>
      <c r="D81" s="134">
        <f>SUM(D79:D80)</f>
        <v>165.14514439449997</v>
      </c>
      <c r="E81" s="167">
        <f>SUM(E79:E80)</f>
        <v>148</v>
      </c>
      <c r="F81" s="167">
        <f>SUM(F79:F80)</f>
        <v>135.34699872900001</v>
      </c>
      <c r="G81" s="113">
        <f>SUM(G79:G80)</f>
        <v>139.80000000000001</v>
      </c>
      <c r="H81" s="113">
        <f>SUM(H79:H80)</f>
        <v>133</v>
      </c>
      <c r="I81" s="113">
        <f t="shared" ref="I81:V81" si="77">SUM(I79:I80)</f>
        <v>115.223394</v>
      </c>
      <c r="J81" s="113">
        <f t="shared" si="77"/>
        <v>101.308508</v>
      </c>
      <c r="K81" s="86">
        <f t="shared" si="77"/>
        <v>91.265860000000004</v>
      </c>
      <c r="L81" s="86">
        <f t="shared" si="77"/>
        <v>43.209642000000002</v>
      </c>
      <c r="M81" s="113">
        <f t="shared" si="77"/>
        <v>34.518506000000002</v>
      </c>
      <c r="N81" s="113">
        <f t="shared" si="77"/>
        <v>24.886599</v>
      </c>
      <c r="O81" s="50">
        <f t="shared" si="77"/>
        <v>30</v>
      </c>
      <c r="P81" s="50">
        <f t="shared" si="77"/>
        <v>28</v>
      </c>
      <c r="Q81" s="50">
        <f t="shared" si="77"/>
        <v>24</v>
      </c>
      <c r="R81" s="50">
        <f t="shared" si="77"/>
        <v>21</v>
      </c>
      <c r="S81" s="50">
        <f t="shared" si="77"/>
        <v>22</v>
      </c>
      <c r="T81" s="50">
        <f t="shared" si="77"/>
        <v>18</v>
      </c>
      <c r="U81" s="50">
        <f t="shared" si="77"/>
        <v>13</v>
      </c>
      <c r="V81" s="50">
        <f t="shared" si="77"/>
        <v>10</v>
      </c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</row>
    <row r="82" spans="1:49" x14ac:dyDescent="0.25">
      <c r="A82"/>
      <c r="B82"/>
      <c r="C82"/>
      <c r="D82" s="57"/>
      <c r="E82" s="57"/>
      <c r="F82" s="57"/>
      <c r="G82" s="57"/>
      <c r="H82" s="57"/>
      <c r="M82" s="57"/>
      <c r="N82" s="57"/>
      <c r="O82"/>
      <c r="P82"/>
      <c r="Q82"/>
      <c r="R82"/>
      <c r="S82"/>
      <c r="T82"/>
      <c r="U82"/>
      <c r="V82"/>
    </row>
    <row r="83" spans="1:49" x14ac:dyDescent="0.25">
      <c r="A83"/>
      <c r="B83"/>
      <c r="C83"/>
      <c r="D83" s="57"/>
      <c r="E83" s="57"/>
      <c r="F83" s="57"/>
      <c r="G83" s="57"/>
      <c r="H83" s="57"/>
      <c r="M83" s="57"/>
      <c r="N83" s="57"/>
      <c r="O83"/>
      <c r="P83"/>
      <c r="Q83"/>
      <c r="R83"/>
      <c r="S83"/>
      <c r="T83"/>
      <c r="U83"/>
      <c r="V83"/>
    </row>
    <row r="84" spans="1:49" x14ac:dyDescent="0.25">
      <c r="A84"/>
      <c r="B84"/>
      <c r="C84"/>
      <c r="D84" s="57"/>
      <c r="E84" s="57"/>
      <c r="F84" s="57"/>
      <c r="G84" s="57"/>
      <c r="H84" s="57"/>
      <c r="M84" s="57"/>
      <c r="N84" s="57"/>
      <c r="O84"/>
      <c r="P84"/>
      <c r="Q84"/>
      <c r="R84"/>
      <c r="S84"/>
      <c r="T84"/>
      <c r="U84"/>
      <c r="V84"/>
    </row>
    <row r="85" spans="1:49" x14ac:dyDescent="0.25">
      <c r="A85"/>
      <c r="B85"/>
      <c r="C85"/>
      <c r="D85" s="57"/>
      <c r="E85" s="57"/>
      <c r="F85" s="57"/>
      <c r="G85" s="57"/>
      <c r="H85" s="57"/>
      <c r="M85" s="57"/>
      <c r="N85" s="57"/>
      <c r="O85"/>
      <c r="P85"/>
      <c r="Q85"/>
      <c r="R85"/>
      <c r="S85"/>
      <c r="T85"/>
      <c r="U85"/>
      <c r="V85"/>
    </row>
    <row r="86" spans="1:49" x14ac:dyDescent="0.25">
      <c r="A86"/>
      <c r="B86"/>
      <c r="C86"/>
      <c r="D86" s="57"/>
      <c r="E86" s="57"/>
      <c r="F86" s="57"/>
      <c r="G86" s="57"/>
      <c r="H86" s="57"/>
      <c r="M86" s="57"/>
      <c r="N86" s="57"/>
      <c r="O86"/>
      <c r="P86"/>
      <c r="Q86"/>
      <c r="R86"/>
      <c r="S86"/>
      <c r="T86"/>
      <c r="U86"/>
      <c r="V86"/>
    </row>
    <row r="87" spans="1:49" x14ac:dyDescent="0.25">
      <c r="A87"/>
      <c r="B87"/>
      <c r="C87"/>
      <c r="D87" s="57"/>
      <c r="E87" s="57"/>
      <c r="F87" s="57"/>
      <c r="G87" s="57"/>
      <c r="H87" s="57"/>
      <c r="M87" s="57"/>
      <c r="N87" s="57"/>
      <c r="O87"/>
      <c r="P87"/>
      <c r="Q87"/>
      <c r="R87"/>
      <c r="S87"/>
      <c r="T87"/>
      <c r="U87"/>
      <c r="V87"/>
      <c r="AT87" s="9"/>
      <c r="AU87" s="9"/>
      <c r="AV87" s="9"/>
    </row>
    <row r="88" spans="1:49" x14ac:dyDescent="0.25">
      <c r="A88"/>
      <c r="B88"/>
      <c r="C88"/>
      <c r="D88" s="57"/>
      <c r="E88" s="57"/>
      <c r="F88" s="57"/>
      <c r="G88" s="57"/>
      <c r="H88" s="57"/>
      <c r="M88" s="57"/>
      <c r="N88" s="57"/>
      <c r="O88"/>
      <c r="P88"/>
      <c r="Q88"/>
      <c r="R88"/>
      <c r="S88"/>
      <c r="T88"/>
      <c r="U88"/>
      <c r="V88"/>
    </row>
    <row r="89" spans="1:49" x14ac:dyDescent="0.25">
      <c r="A89"/>
      <c r="B89"/>
      <c r="C89"/>
      <c r="D89" s="57"/>
      <c r="E89" s="57"/>
      <c r="F89" s="57"/>
      <c r="G89" s="57"/>
      <c r="H89" s="57"/>
      <c r="M89" s="57"/>
      <c r="N89" s="57"/>
      <c r="O89"/>
      <c r="P89"/>
      <c r="Q89"/>
      <c r="R89"/>
      <c r="S89"/>
      <c r="T89"/>
      <c r="U89"/>
      <c r="V89"/>
    </row>
    <row r="90" spans="1:49" x14ac:dyDescent="0.25">
      <c r="A90"/>
      <c r="B90"/>
      <c r="C90"/>
      <c r="D90" s="57"/>
      <c r="E90" s="57"/>
      <c r="F90" s="57"/>
      <c r="G90" s="57"/>
      <c r="H90" s="57"/>
      <c r="M90" s="57"/>
      <c r="N90" s="57"/>
      <c r="O90"/>
      <c r="P90"/>
      <c r="Q90"/>
      <c r="R90"/>
      <c r="S90"/>
      <c r="T90"/>
      <c r="U90"/>
      <c r="V90"/>
    </row>
    <row r="91" spans="1:49" x14ac:dyDescent="0.25">
      <c r="A91"/>
      <c r="B91"/>
      <c r="C91"/>
      <c r="D91" s="57"/>
      <c r="E91" s="57"/>
      <c r="F91" s="57"/>
      <c r="G91" s="57"/>
      <c r="H91" s="57"/>
      <c r="M91" s="57"/>
      <c r="N91" s="57"/>
      <c r="O91"/>
      <c r="P91"/>
      <c r="Q91"/>
      <c r="R91"/>
      <c r="S91"/>
      <c r="T91"/>
      <c r="U91"/>
      <c r="V91"/>
    </row>
    <row r="92" spans="1:49" x14ac:dyDescent="0.25">
      <c r="A92"/>
      <c r="B92"/>
      <c r="C92"/>
      <c r="D92" s="57"/>
      <c r="E92" s="57"/>
      <c r="F92" s="57"/>
      <c r="G92" s="57"/>
      <c r="H92" s="57"/>
      <c r="M92" s="57"/>
      <c r="N92" s="57"/>
      <c r="O92"/>
      <c r="P92"/>
      <c r="Q92"/>
      <c r="R92"/>
      <c r="S92"/>
      <c r="T92"/>
      <c r="U92"/>
      <c r="V92"/>
    </row>
    <row r="93" spans="1:49" x14ac:dyDescent="0.25">
      <c r="A93"/>
      <c r="B93"/>
      <c r="C93"/>
      <c r="D93" s="57"/>
      <c r="E93" s="57"/>
      <c r="F93" s="57"/>
      <c r="G93" s="57"/>
      <c r="H93" s="57"/>
      <c r="M93" s="57"/>
      <c r="N93" s="57"/>
      <c r="O93"/>
      <c r="P93"/>
      <c r="Q93"/>
      <c r="R93"/>
      <c r="S93"/>
      <c r="T93"/>
      <c r="U93"/>
      <c r="V93"/>
    </row>
    <row r="94" spans="1:49" x14ac:dyDescent="0.25">
      <c r="A94"/>
      <c r="B94"/>
      <c r="C94"/>
      <c r="D94" s="57"/>
      <c r="E94" s="57"/>
      <c r="F94" s="57"/>
      <c r="G94" s="57"/>
      <c r="H94" s="57"/>
      <c r="M94" s="57"/>
      <c r="N94" s="57"/>
      <c r="O94"/>
      <c r="P94"/>
      <c r="Q94"/>
      <c r="R94"/>
      <c r="S94"/>
      <c r="T94"/>
      <c r="U94"/>
      <c r="V94"/>
    </row>
    <row r="95" spans="1:49" x14ac:dyDescent="0.25">
      <c r="A95"/>
      <c r="B95"/>
      <c r="C95"/>
      <c r="D95" s="57"/>
      <c r="E95" s="57"/>
      <c r="F95" s="57"/>
      <c r="G95" s="57"/>
      <c r="H95" s="57"/>
      <c r="M95" s="57"/>
      <c r="N95" s="57"/>
      <c r="O95"/>
      <c r="P95"/>
      <c r="Q95"/>
      <c r="R95"/>
      <c r="S95"/>
      <c r="T95"/>
      <c r="U95"/>
      <c r="V95"/>
    </row>
    <row r="96" spans="1:49" x14ac:dyDescent="0.25">
      <c r="A96"/>
      <c r="B96"/>
      <c r="C96"/>
      <c r="D96" s="57"/>
      <c r="E96" s="57"/>
      <c r="F96" s="57"/>
      <c r="G96" s="57"/>
      <c r="H96" s="57"/>
      <c r="M96" s="57"/>
      <c r="N96" s="57"/>
      <c r="O96"/>
      <c r="P96"/>
      <c r="Q96"/>
      <c r="R96"/>
      <c r="S96"/>
      <c r="T96"/>
      <c r="U96"/>
      <c r="V96"/>
    </row>
    <row r="97" spans="1:22" x14ac:dyDescent="0.25">
      <c r="A97"/>
      <c r="B97"/>
      <c r="C97"/>
      <c r="D97" s="57"/>
      <c r="E97" s="57"/>
      <c r="F97" s="57"/>
      <c r="G97" s="57"/>
      <c r="H97" s="57"/>
      <c r="M97" s="57"/>
      <c r="N97" s="57"/>
      <c r="O97"/>
      <c r="P97"/>
      <c r="Q97"/>
      <c r="R97"/>
      <c r="S97"/>
      <c r="T97"/>
      <c r="U97"/>
      <c r="V97"/>
    </row>
    <row r="98" spans="1:22" x14ac:dyDescent="0.25">
      <c r="A98"/>
      <c r="B98"/>
      <c r="C98"/>
      <c r="D98" s="57"/>
      <c r="E98" s="57"/>
      <c r="F98" s="57"/>
      <c r="G98" s="57"/>
      <c r="H98" s="57"/>
      <c r="M98" s="57"/>
      <c r="N98" s="57"/>
      <c r="O98"/>
      <c r="P98"/>
      <c r="Q98"/>
      <c r="R98"/>
      <c r="S98"/>
      <c r="T98"/>
      <c r="U98"/>
      <c r="V98"/>
    </row>
    <row r="99" spans="1:22" x14ac:dyDescent="0.25">
      <c r="A99"/>
      <c r="B99"/>
      <c r="C99"/>
      <c r="D99" s="57"/>
      <c r="E99" s="57"/>
      <c r="F99" s="57"/>
      <c r="G99" s="57"/>
      <c r="H99" s="57"/>
      <c r="M99" s="57"/>
      <c r="N99" s="57"/>
      <c r="O99"/>
      <c r="P99"/>
      <c r="Q99"/>
      <c r="R99"/>
      <c r="S99"/>
      <c r="T99"/>
      <c r="U99"/>
      <c r="V99"/>
    </row>
    <row r="100" spans="1:22" x14ac:dyDescent="0.25">
      <c r="A100"/>
      <c r="B100"/>
      <c r="C100"/>
      <c r="D100" s="57"/>
      <c r="E100" s="57"/>
      <c r="F100" s="57"/>
      <c r="G100" s="57"/>
      <c r="H100" s="57"/>
      <c r="M100" s="57"/>
      <c r="N100" s="57"/>
      <c r="O100"/>
      <c r="P100"/>
      <c r="Q100"/>
      <c r="R100"/>
      <c r="S100"/>
      <c r="T100"/>
      <c r="U100"/>
      <c r="V100"/>
    </row>
    <row r="101" spans="1:22" x14ac:dyDescent="0.25">
      <c r="A101"/>
      <c r="B101"/>
      <c r="C101"/>
      <c r="D101" s="57"/>
      <c r="E101" s="57"/>
      <c r="F101" s="57"/>
      <c r="G101" s="57"/>
      <c r="H101" s="57"/>
      <c r="M101" s="57"/>
      <c r="N101" s="57"/>
      <c r="O101"/>
      <c r="P101"/>
      <c r="Q101"/>
      <c r="R101"/>
      <c r="S101"/>
      <c r="T101"/>
      <c r="U101"/>
      <c r="V101"/>
    </row>
    <row r="102" spans="1:22" x14ac:dyDescent="0.25">
      <c r="A102"/>
      <c r="B102"/>
      <c r="C102"/>
      <c r="D102" s="57"/>
      <c r="E102" s="57"/>
      <c r="F102" s="57"/>
      <c r="G102" s="57"/>
      <c r="H102" s="57"/>
      <c r="M102" s="57"/>
      <c r="N102" s="57"/>
      <c r="O102"/>
      <c r="P102"/>
      <c r="Q102"/>
      <c r="R102"/>
      <c r="S102"/>
      <c r="T102"/>
      <c r="U102"/>
      <c r="V102"/>
    </row>
    <row r="103" spans="1:22" x14ac:dyDescent="0.25">
      <c r="A103"/>
      <c r="B103"/>
      <c r="C103"/>
      <c r="D103" s="57"/>
      <c r="E103" s="57"/>
      <c r="F103" s="57"/>
      <c r="G103" s="57"/>
      <c r="H103" s="57"/>
      <c r="M103" s="57"/>
      <c r="N103" s="57"/>
      <c r="O103"/>
      <c r="P103"/>
      <c r="Q103"/>
      <c r="R103"/>
      <c r="S103"/>
      <c r="T103"/>
      <c r="U103"/>
      <c r="V103"/>
    </row>
    <row r="104" spans="1:22" x14ac:dyDescent="0.25">
      <c r="A104"/>
      <c r="B104"/>
      <c r="C104"/>
      <c r="D104" s="57"/>
      <c r="E104" s="57"/>
      <c r="F104" s="57"/>
      <c r="G104" s="57"/>
      <c r="H104" s="57"/>
      <c r="M104" s="57"/>
      <c r="N104" s="57"/>
      <c r="O104"/>
      <c r="P104"/>
      <c r="Q104"/>
      <c r="R104"/>
      <c r="S104"/>
      <c r="T104"/>
      <c r="U104"/>
      <c r="V104"/>
    </row>
    <row r="105" spans="1:22" x14ac:dyDescent="0.25">
      <c r="A105"/>
      <c r="B105"/>
      <c r="C105"/>
      <c r="D105" s="57"/>
      <c r="E105" s="57"/>
      <c r="F105" s="57"/>
      <c r="G105" s="57"/>
      <c r="H105" s="57"/>
      <c r="M105" s="57"/>
      <c r="N105" s="57"/>
      <c r="O105"/>
      <c r="P105"/>
      <c r="Q105"/>
      <c r="R105"/>
      <c r="S105"/>
      <c r="T105"/>
      <c r="U105"/>
      <c r="V105"/>
    </row>
    <row r="106" spans="1:22" x14ac:dyDescent="0.25">
      <c r="A106"/>
      <c r="B106"/>
      <c r="C106"/>
      <c r="D106" s="57"/>
      <c r="E106" s="57"/>
      <c r="F106" s="57"/>
      <c r="G106" s="57"/>
      <c r="H106" s="57"/>
      <c r="M106" s="57"/>
      <c r="N106" s="57"/>
      <c r="O106"/>
      <c r="P106"/>
      <c r="Q106"/>
      <c r="R106"/>
      <c r="S106"/>
      <c r="T106"/>
      <c r="U106"/>
      <c r="V106"/>
    </row>
    <row r="107" spans="1:22" x14ac:dyDescent="0.25">
      <c r="A107"/>
      <c r="B107"/>
      <c r="C107"/>
      <c r="D107" s="57"/>
      <c r="E107" s="57"/>
      <c r="F107" s="57"/>
      <c r="G107" s="57"/>
      <c r="H107" s="57"/>
      <c r="M107" s="57"/>
      <c r="N107" s="57"/>
      <c r="O107"/>
      <c r="P107"/>
      <c r="Q107"/>
      <c r="R107"/>
      <c r="S107"/>
      <c r="T107"/>
      <c r="U107"/>
      <c r="V107"/>
    </row>
    <row r="108" spans="1:22" x14ac:dyDescent="0.25">
      <c r="A108"/>
      <c r="B108"/>
      <c r="C108"/>
      <c r="D108" s="57"/>
      <c r="E108" s="57"/>
      <c r="F108" s="57"/>
      <c r="G108" s="57"/>
      <c r="H108" s="57"/>
      <c r="M108" s="57"/>
      <c r="N108" s="57"/>
      <c r="O108"/>
      <c r="P108"/>
      <c r="Q108"/>
      <c r="R108"/>
      <c r="S108"/>
      <c r="T108"/>
      <c r="U108"/>
      <c r="V108"/>
    </row>
    <row r="109" spans="1:22" x14ac:dyDescent="0.25">
      <c r="A109"/>
      <c r="B109"/>
      <c r="C109"/>
      <c r="D109" s="57"/>
      <c r="E109" s="57"/>
      <c r="F109" s="57"/>
      <c r="G109" s="57"/>
      <c r="H109" s="57"/>
      <c r="M109" s="57"/>
      <c r="N109" s="57"/>
      <c r="O109"/>
      <c r="P109"/>
      <c r="Q109"/>
      <c r="R109"/>
      <c r="S109"/>
      <c r="T109"/>
      <c r="U109"/>
      <c r="V109"/>
    </row>
    <row r="110" spans="1:22" x14ac:dyDescent="0.25">
      <c r="A110"/>
      <c r="B110"/>
      <c r="C110"/>
      <c r="D110" s="57"/>
      <c r="E110" s="57"/>
      <c r="F110" s="57"/>
      <c r="G110" s="57"/>
      <c r="H110" s="57"/>
      <c r="M110" s="57"/>
      <c r="N110" s="57"/>
      <c r="O110"/>
      <c r="P110"/>
      <c r="Q110"/>
      <c r="R110"/>
      <c r="S110"/>
      <c r="T110"/>
      <c r="U110"/>
      <c r="V110"/>
    </row>
    <row r="111" spans="1:22" x14ac:dyDescent="0.25">
      <c r="A111"/>
      <c r="B111"/>
      <c r="C111"/>
      <c r="D111" s="57"/>
      <c r="E111" s="57"/>
      <c r="F111" s="57"/>
      <c r="G111" s="57"/>
      <c r="H111" s="57"/>
      <c r="M111" s="57"/>
      <c r="N111" s="57"/>
      <c r="O111"/>
      <c r="P111"/>
      <c r="Q111"/>
      <c r="R111"/>
      <c r="S111"/>
      <c r="T111"/>
      <c r="U111"/>
      <c r="V111"/>
    </row>
    <row r="112" spans="1:22" x14ac:dyDescent="0.25">
      <c r="A112"/>
      <c r="B112"/>
      <c r="C112"/>
      <c r="D112" s="57"/>
      <c r="E112" s="57"/>
      <c r="F112" s="57"/>
      <c r="G112" s="57"/>
      <c r="H112" s="57"/>
      <c r="M112" s="57"/>
      <c r="N112" s="57"/>
      <c r="O112"/>
      <c r="P112"/>
      <c r="Q112"/>
      <c r="R112"/>
      <c r="S112"/>
      <c r="T112"/>
      <c r="U112"/>
      <c r="V112"/>
    </row>
    <row r="113" spans="1:22" x14ac:dyDescent="0.25">
      <c r="A113"/>
      <c r="B113"/>
      <c r="C113"/>
      <c r="D113" s="57"/>
      <c r="E113" s="57"/>
      <c r="F113" s="57"/>
      <c r="G113" s="57"/>
      <c r="H113" s="57"/>
      <c r="M113" s="57"/>
      <c r="N113" s="57"/>
      <c r="O113"/>
      <c r="P113"/>
      <c r="Q113"/>
      <c r="R113"/>
      <c r="S113"/>
      <c r="T113"/>
      <c r="U113"/>
      <c r="V113"/>
    </row>
    <row r="114" spans="1:22" x14ac:dyDescent="0.25">
      <c r="A114"/>
      <c r="B114"/>
      <c r="C114"/>
      <c r="D114" s="57"/>
      <c r="E114" s="57"/>
      <c r="F114" s="57"/>
      <c r="G114" s="57"/>
      <c r="H114" s="57"/>
      <c r="M114" s="57"/>
      <c r="N114" s="57"/>
      <c r="O114"/>
      <c r="P114"/>
      <c r="Q114"/>
      <c r="R114"/>
      <c r="S114"/>
      <c r="T114"/>
      <c r="U114"/>
      <c r="V114"/>
    </row>
    <row r="115" spans="1:22" x14ac:dyDescent="0.25">
      <c r="A115"/>
      <c r="B115"/>
      <c r="C115"/>
      <c r="D115" s="57"/>
      <c r="E115" s="57"/>
      <c r="F115" s="57"/>
      <c r="G115" s="57"/>
      <c r="H115" s="57"/>
      <c r="M115" s="57"/>
      <c r="N115" s="57"/>
      <c r="O115"/>
      <c r="P115"/>
      <c r="Q115"/>
      <c r="R115"/>
      <c r="S115"/>
      <c r="T115"/>
      <c r="U115"/>
      <c r="V115"/>
    </row>
    <row r="116" spans="1:22" x14ac:dyDescent="0.25">
      <c r="A116"/>
      <c r="B116"/>
      <c r="C116"/>
      <c r="D116" s="57"/>
      <c r="E116" s="57"/>
      <c r="F116" s="57"/>
      <c r="G116" s="57"/>
      <c r="H116" s="57"/>
      <c r="M116" s="57"/>
      <c r="N116" s="57"/>
      <c r="O116"/>
      <c r="P116"/>
      <c r="Q116"/>
      <c r="R116"/>
      <c r="S116"/>
      <c r="T116"/>
      <c r="U116"/>
      <c r="V116"/>
    </row>
    <row r="117" spans="1:22" x14ac:dyDescent="0.25">
      <c r="A117"/>
      <c r="B117"/>
      <c r="C117"/>
      <c r="D117" s="57"/>
      <c r="E117" s="57"/>
      <c r="F117" s="57"/>
      <c r="G117" s="57"/>
      <c r="H117" s="57"/>
      <c r="M117" s="57"/>
      <c r="N117" s="57"/>
      <c r="O117"/>
      <c r="P117"/>
      <c r="Q117"/>
      <c r="R117"/>
      <c r="S117"/>
      <c r="T117"/>
      <c r="U117"/>
      <c r="V117"/>
    </row>
    <row r="118" spans="1:22" x14ac:dyDescent="0.25">
      <c r="A118"/>
      <c r="B118"/>
      <c r="C118"/>
      <c r="D118" s="57"/>
      <c r="E118" s="57"/>
      <c r="F118" s="57"/>
      <c r="G118" s="57"/>
      <c r="H118" s="57"/>
      <c r="M118" s="57"/>
      <c r="N118" s="57"/>
      <c r="O118"/>
      <c r="P118"/>
      <c r="Q118"/>
      <c r="R118"/>
      <c r="S118"/>
      <c r="T118"/>
      <c r="U118"/>
      <c r="V118"/>
    </row>
    <row r="119" spans="1:22" x14ac:dyDescent="0.25">
      <c r="A119"/>
      <c r="B119"/>
      <c r="C119"/>
      <c r="D119" s="57"/>
      <c r="E119" s="57"/>
      <c r="F119" s="57"/>
      <c r="G119" s="57"/>
      <c r="H119" s="57"/>
      <c r="M119" s="57"/>
      <c r="N119" s="57"/>
      <c r="O119"/>
      <c r="P119"/>
      <c r="Q119"/>
      <c r="R119"/>
      <c r="S119"/>
      <c r="T119"/>
      <c r="U119"/>
      <c r="V119"/>
    </row>
    <row r="120" spans="1:22" x14ac:dyDescent="0.25">
      <c r="A120"/>
      <c r="B120"/>
      <c r="C120"/>
      <c r="D120" s="57"/>
      <c r="E120" s="57"/>
      <c r="F120" s="57"/>
      <c r="G120" s="57"/>
      <c r="H120" s="57"/>
      <c r="M120" s="57"/>
      <c r="N120" s="57"/>
      <c r="O120"/>
      <c r="P120"/>
      <c r="Q120"/>
      <c r="R120"/>
      <c r="S120"/>
      <c r="T120"/>
      <c r="U120"/>
      <c r="V120"/>
    </row>
    <row r="121" spans="1:22" x14ac:dyDescent="0.25">
      <c r="A121"/>
      <c r="B121"/>
      <c r="C121"/>
      <c r="D121" s="57"/>
      <c r="E121" s="57"/>
      <c r="F121" s="57"/>
      <c r="G121" s="57"/>
      <c r="H121" s="57"/>
      <c r="M121" s="57"/>
      <c r="N121" s="57"/>
      <c r="O121"/>
      <c r="P121"/>
      <c r="Q121"/>
      <c r="R121"/>
      <c r="S121"/>
      <c r="T121"/>
      <c r="U121"/>
      <c r="V121"/>
    </row>
    <row r="122" spans="1:22" x14ac:dyDescent="0.25">
      <c r="A122"/>
      <c r="B122"/>
      <c r="C122"/>
      <c r="D122" s="57"/>
      <c r="E122" s="57"/>
      <c r="F122" s="57"/>
      <c r="G122" s="57"/>
      <c r="H122" s="57"/>
      <c r="M122" s="57"/>
      <c r="N122" s="57"/>
      <c r="O122"/>
      <c r="P122"/>
      <c r="Q122"/>
      <c r="R122"/>
      <c r="S122"/>
      <c r="T122"/>
      <c r="U122"/>
      <c r="V122"/>
    </row>
    <row r="123" spans="1:22" x14ac:dyDescent="0.25">
      <c r="A123"/>
      <c r="B123"/>
      <c r="C123"/>
      <c r="D123" s="57"/>
      <c r="E123" s="57"/>
      <c r="F123" s="57"/>
      <c r="G123" s="57"/>
      <c r="H123" s="57"/>
      <c r="M123" s="57"/>
      <c r="N123" s="57"/>
      <c r="O123"/>
      <c r="P123"/>
      <c r="Q123"/>
      <c r="R123"/>
      <c r="S123"/>
      <c r="T123"/>
      <c r="U123"/>
      <c r="V123"/>
    </row>
    <row r="124" spans="1:22" x14ac:dyDescent="0.25">
      <c r="A124"/>
      <c r="B124"/>
      <c r="C124"/>
      <c r="D124" s="57"/>
      <c r="E124" s="57"/>
      <c r="F124" s="57"/>
      <c r="G124" s="57"/>
      <c r="H124" s="57"/>
      <c r="M124" s="57"/>
      <c r="N124" s="57"/>
      <c r="O124"/>
      <c r="P124"/>
      <c r="Q124"/>
      <c r="R124"/>
      <c r="S124"/>
      <c r="T124"/>
      <c r="U124"/>
      <c r="V124"/>
    </row>
    <row r="125" spans="1:22" x14ac:dyDescent="0.25">
      <c r="A125"/>
      <c r="B125"/>
      <c r="C125"/>
      <c r="D125" s="57"/>
      <c r="E125" s="57"/>
      <c r="F125" s="57"/>
      <c r="G125" s="57"/>
      <c r="H125" s="57"/>
      <c r="M125" s="57"/>
      <c r="N125" s="57"/>
      <c r="O125"/>
      <c r="P125"/>
      <c r="Q125"/>
      <c r="R125"/>
      <c r="S125"/>
      <c r="T125"/>
      <c r="U125"/>
      <c r="V125"/>
    </row>
    <row r="126" spans="1:22" x14ac:dyDescent="0.25">
      <c r="A126"/>
      <c r="B126"/>
      <c r="C126"/>
      <c r="D126" s="57"/>
      <c r="E126" s="57"/>
      <c r="F126" s="57"/>
      <c r="G126" s="57"/>
      <c r="H126" s="57"/>
      <c r="M126" s="57"/>
      <c r="N126" s="57"/>
      <c r="O126"/>
      <c r="P126"/>
      <c r="Q126"/>
      <c r="R126"/>
      <c r="S126"/>
      <c r="T126"/>
      <c r="U126"/>
      <c r="V126"/>
    </row>
    <row r="127" spans="1:22" x14ac:dyDescent="0.25">
      <c r="A127"/>
      <c r="B127"/>
      <c r="C127"/>
      <c r="D127" s="57"/>
      <c r="E127" s="57"/>
      <c r="F127" s="57"/>
      <c r="G127" s="57"/>
      <c r="H127" s="57"/>
      <c r="M127" s="57"/>
      <c r="N127" s="57"/>
      <c r="O127"/>
      <c r="P127"/>
      <c r="Q127"/>
      <c r="R127"/>
      <c r="S127"/>
      <c r="T127"/>
      <c r="U127"/>
      <c r="V127"/>
    </row>
    <row r="128" spans="1:22" x14ac:dyDescent="0.25">
      <c r="A128"/>
      <c r="B128"/>
      <c r="C128"/>
      <c r="D128" s="57"/>
      <c r="E128" s="57"/>
      <c r="F128" s="57"/>
      <c r="G128" s="57"/>
      <c r="H128" s="57"/>
      <c r="M128" s="57"/>
      <c r="N128" s="57"/>
      <c r="O128"/>
      <c r="P128"/>
      <c r="Q128"/>
      <c r="R128"/>
      <c r="S128"/>
      <c r="T128"/>
      <c r="U128"/>
      <c r="V128"/>
    </row>
    <row r="129" spans="1:22" x14ac:dyDescent="0.25">
      <c r="A129"/>
      <c r="B129"/>
      <c r="C129"/>
      <c r="D129" s="57"/>
      <c r="E129" s="57"/>
      <c r="F129" s="57"/>
      <c r="G129" s="57"/>
      <c r="H129" s="57"/>
      <c r="M129" s="57"/>
      <c r="N129" s="57"/>
      <c r="O129"/>
      <c r="P129"/>
      <c r="Q129"/>
      <c r="R129"/>
      <c r="S129"/>
      <c r="T129"/>
      <c r="U129"/>
      <c r="V129"/>
    </row>
    <row r="130" spans="1:22" x14ac:dyDescent="0.25">
      <c r="A130"/>
      <c r="B130"/>
      <c r="C130"/>
      <c r="D130" s="57"/>
      <c r="E130" s="57"/>
      <c r="F130" s="57"/>
      <c r="G130" s="57"/>
      <c r="H130" s="57"/>
      <c r="M130" s="57"/>
      <c r="N130" s="57"/>
      <c r="O130"/>
      <c r="P130"/>
      <c r="Q130"/>
      <c r="R130"/>
      <c r="S130"/>
      <c r="T130"/>
      <c r="U130"/>
      <c r="V130"/>
    </row>
    <row r="131" spans="1:22" x14ac:dyDescent="0.25">
      <c r="A131"/>
      <c r="B131"/>
      <c r="C131"/>
      <c r="D131" s="57"/>
      <c r="E131" s="57"/>
      <c r="F131" s="57"/>
      <c r="G131" s="57"/>
      <c r="H131" s="57"/>
      <c r="M131" s="57"/>
      <c r="N131" s="57"/>
      <c r="O131"/>
      <c r="P131"/>
      <c r="Q131"/>
      <c r="R131"/>
      <c r="S131"/>
      <c r="T131"/>
      <c r="U131"/>
      <c r="V131"/>
    </row>
    <row r="132" spans="1:22" x14ac:dyDescent="0.25">
      <c r="A132"/>
      <c r="B132"/>
      <c r="C132"/>
      <c r="D132" s="57"/>
      <c r="E132" s="57"/>
      <c r="F132" s="57"/>
      <c r="G132" s="57"/>
      <c r="H132" s="57"/>
      <c r="M132" s="57"/>
      <c r="N132" s="57"/>
      <c r="O132"/>
      <c r="P132"/>
      <c r="Q132"/>
      <c r="R132"/>
      <c r="S132"/>
      <c r="T132"/>
      <c r="U132"/>
      <c r="V132"/>
    </row>
    <row r="133" spans="1:22" x14ac:dyDescent="0.25">
      <c r="A133"/>
      <c r="B133"/>
      <c r="C133"/>
      <c r="D133" s="57"/>
      <c r="E133" s="57"/>
      <c r="F133" s="57"/>
      <c r="G133" s="57"/>
      <c r="H133" s="57"/>
      <c r="M133" s="57"/>
      <c r="N133" s="57"/>
      <c r="O133"/>
      <c r="P133"/>
      <c r="Q133"/>
      <c r="R133"/>
      <c r="S133"/>
      <c r="T133"/>
      <c r="U133"/>
      <c r="V133"/>
    </row>
    <row r="134" spans="1:22" x14ac:dyDescent="0.25">
      <c r="A134"/>
      <c r="B134"/>
      <c r="C134"/>
      <c r="D134" s="57"/>
      <c r="E134" s="57"/>
      <c r="F134" s="57"/>
      <c r="G134" s="57"/>
      <c r="H134" s="57"/>
      <c r="M134" s="57"/>
      <c r="N134" s="57"/>
      <c r="O134"/>
      <c r="P134"/>
      <c r="Q134"/>
      <c r="R134"/>
      <c r="S134"/>
      <c r="T134"/>
      <c r="U134"/>
      <c r="V134"/>
    </row>
    <row r="135" spans="1:22" x14ac:dyDescent="0.25">
      <c r="A135"/>
      <c r="B135"/>
      <c r="C135"/>
      <c r="D135" s="57"/>
      <c r="E135" s="57"/>
      <c r="F135" s="57"/>
      <c r="G135" s="57"/>
      <c r="H135" s="57"/>
      <c r="M135" s="57"/>
      <c r="N135" s="57"/>
      <c r="O135"/>
      <c r="P135"/>
      <c r="Q135"/>
      <c r="R135"/>
      <c r="S135"/>
      <c r="T135"/>
      <c r="U135"/>
      <c r="V135"/>
    </row>
    <row r="136" spans="1:22" x14ac:dyDescent="0.25">
      <c r="A136"/>
      <c r="B136"/>
      <c r="C136"/>
      <c r="D136" s="57"/>
      <c r="E136" s="57"/>
      <c r="F136" s="57"/>
      <c r="G136" s="57"/>
      <c r="H136" s="57"/>
      <c r="M136" s="57"/>
      <c r="N136" s="57"/>
      <c r="O136"/>
      <c r="P136"/>
      <c r="Q136"/>
      <c r="R136"/>
      <c r="S136"/>
      <c r="T136"/>
      <c r="U136"/>
      <c r="V136"/>
    </row>
    <row r="137" spans="1:22" x14ac:dyDescent="0.25">
      <c r="A137"/>
      <c r="B137"/>
      <c r="C137"/>
      <c r="D137" s="57"/>
      <c r="E137" s="57"/>
      <c r="F137" s="57"/>
      <c r="G137" s="57"/>
      <c r="H137" s="57"/>
      <c r="M137" s="57"/>
      <c r="N137" s="57"/>
      <c r="O137"/>
      <c r="P137"/>
      <c r="Q137"/>
      <c r="R137"/>
      <c r="S137"/>
      <c r="T137"/>
      <c r="U137"/>
      <c r="V137"/>
    </row>
    <row r="138" spans="1:22" x14ac:dyDescent="0.25">
      <c r="A138"/>
      <c r="B138"/>
      <c r="C138"/>
      <c r="D138" s="57"/>
      <c r="E138" s="57"/>
      <c r="F138" s="57"/>
      <c r="G138" s="57"/>
      <c r="H138" s="57"/>
      <c r="M138" s="57"/>
      <c r="N138" s="57"/>
      <c r="O138"/>
      <c r="P138"/>
      <c r="Q138"/>
      <c r="R138"/>
      <c r="S138"/>
      <c r="T138"/>
      <c r="U138"/>
      <c r="V138"/>
    </row>
    <row r="139" spans="1:22" x14ac:dyDescent="0.25">
      <c r="A139"/>
      <c r="B139"/>
      <c r="C139"/>
      <c r="D139" s="57"/>
      <c r="E139" s="57"/>
      <c r="F139" s="57"/>
      <c r="G139" s="57"/>
      <c r="H139" s="57"/>
      <c r="M139" s="57"/>
      <c r="N139" s="57"/>
      <c r="O139"/>
      <c r="P139"/>
      <c r="Q139"/>
      <c r="R139"/>
      <c r="S139"/>
      <c r="T139"/>
      <c r="U139"/>
      <c r="V139"/>
    </row>
    <row r="140" spans="1:22" x14ac:dyDescent="0.25">
      <c r="A140"/>
      <c r="B140"/>
      <c r="C140"/>
      <c r="D140" s="57"/>
      <c r="E140" s="57"/>
      <c r="F140" s="57"/>
      <c r="G140" s="57"/>
      <c r="H140" s="57"/>
      <c r="M140" s="57"/>
      <c r="N140" s="57"/>
      <c r="O140"/>
      <c r="P140"/>
      <c r="Q140"/>
      <c r="R140"/>
      <c r="S140"/>
      <c r="T140"/>
      <c r="U140"/>
      <c r="V140"/>
    </row>
    <row r="141" spans="1:22" x14ac:dyDescent="0.25">
      <c r="A141"/>
      <c r="B141"/>
      <c r="C141"/>
      <c r="D141" s="57"/>
      <c r="E141" s="57"/>
      <c r="F141" s="57"/>
      <c r="G141" s="57"/>
      <c r="H141" s="57"/>
      <c r="M141" s="57"/>
      <c r="N141" s="57"/>
      <c r="O141"/>
      <c r="P141"/>
      <c r="Q141"/>
      <c r="R141"/>
      <c r="S141"/>
      <c r="T141"/>
      <c r="U141"/>
      <c r="V141"/>
    </row>
    <row r="142" spans="1:22" x14ac:dyDescent="0.25">
      <c r="A142"/>
      <c r="B142"/>
      <c r="C142"/>
      <c r="D142" s="57"/>
      <c r="E142" s="57"/>
      <c r="F142" s="57"/>
      <c r="G142" s="57"/>
      <c r="H142" s="57"/>
      <c r="M142" s="57"/>
      <c r="N142" s="57"/>
      <c r="O142"/>
      <c r="P142"/>
      <c r="Q142"/>
      <c r="R142"/>
      <c r="S142"/>
      <c r="T142"/>
      <c r="U142"/>
      <c r="V142"/>
    </row>
    <row r="143" spans="1:22" x14ac:dyDescent="0.25">
      <c r="A143"/>
      <c r="B143"/>
      <c r="C143"/>
      <c r="D143" s="57"/>
      <c r="E143" s="57"/>
      <c r="F143" s="57"/>
      <c r="G143" s="57"/>
      <c r="H143" s="57"/>
      <c r="M143" s="57"/>
      <c r="N143" s="57"/>
      <c r="O143"/>
      <c r="P143"/>
      <c r="Q143"/>
      <c r="R143"/>
      <c r="S143"/>
      <c r="T143"/>
      <c r="U143"/>
      <c r="V143"/>
    </row>
    <row r="144" spans="1:22" x14ac:dyDescent="0.25">
      <c r="A144"/>
      <c r="B144"/>
      <c r="C144"/>
      <c r="D144" s="57"/>
      <c r="E144" s="57"/>
      <c r="F144" s="57"/>
      <c r="G144" s="57"/>
      <c r="H144" s="57"/>
      <c r="M144" s="57"/>
      <c r="N144" s="57"/>
      <c r="O144"/>
      <c r="P144"/>
      <c r="Q144"/>
      <c r="R144"/>
      <c r="S144"/>
      <c r="T144"/>
      <c r="U144"/>
      <c r="V144"/>
    </row>
    <row r="145" spans="1:22" x14ac:dyDescent="0.25">
      <c r="A145"/>
      <c r="B145"/>
      <c r="C145"/>
      <c r="D145" s="57"/>
      <c r="E145" s="57"/>
      <c r="F145" s="57"/>
      <c r="G145" s="57"/>
      <c r="H145" s="57"/>
      <c r="M145" s="57"/>
      <c r="N145" s="57"/>
      <c r="O145"/>
      <c r="P145"/>
      <c r="Q145"/>
      <c r="R145"/>
      <c r="S145"/>
      <c r="T145"/>
      <c r="U145"/>
      <c r="V145"/>
    </row>
    <row r="146" spans="1:22" x14ac:dyDescent="0.25">
      <c r="A146"/>
      <c r="B146"/>
      <c r="C146"/>
      <c r="D146" s="57"/>
      <c r="E146" s="57"/>
      <c r="F146" s="57"/>
      <c r="G146" s="57"/>
      <c r="H146" s="57"/>
      <c r="M146" s="57"/>
      <c r="N146" s="57"/>
      <c r="O146"/>
      <c r="P146"/>
      <c r="Q146"/>
      <c r="R146"/>
      <c r="S146"/>
      <c r="T146"/>
      <c r="U146"/>
      <c r="V146"/>
    </row>
    <row r="147" spans="1:22" x14ac:dyDescent="0.25">
      <c r="A147"/>
      <c r="B147"/>
      <c r="C147"/>
      <c r="D147" s="57"/>
      <c r="E147" s="57"/>
      <c r="F147" s="57"/>
      <c r="G147" s="57"/>
      <c r="H147" s="57"/>
      <c r="M147" s="57"/>
      <c r="N147" s="57"/>
      <c r="O147"/>
      <c r="P147"/>
      <c r="Q147"/>
      <c r="R147"/>
      <c r="S147"/>
      <c r="T147"/>
      <c r="U147"/>
      <c r="V147"/>
    </row>
    <row r="148" spans="1:22" x14ac:dyDescent="0.25">
      <c r="A148"/>
      <c r="B148"/>
      <c r="C148"/>
      <c r="D148" s="57"/>
      <c r="E148" s="57"/>
      <c r="F148" s="57"/>
      <c r="G148" s="57"/>
      <c r="H148" s="57"/>
      <c r="M148" s="57"/>
      <c r="N148" s="57"/>
      <c r="O148"/>
      <c r="P148"/>
      <c r="Q148"/>
      <c r="R148"/>
      <c r="S148"/>
      <c r="T148"/>
      <c r="U148"/>
      <c r="V148"/>
    </row>
    <row r="149" spans="1:22" x14ac:dyDescent="0.25">
      <c r="A149"/>
      <c r="B149"/>
      <c r="C149"/>
      <c r="D149" s="57"/>
      <c r="E149" s="57"/>
      <c r="F149" s="57"/>
      <c r="G149" s="57"/>
      <c r="H149" s="57"/>
      <c r="M149" s="57"/>
      <c r="N149" s="57"/>
      <c r="O149"/>
      <c r="P149"/>
      <c r="Q149"/>
      <c r="R149"/>
      <c r="S149"/>
      <c r="T149"/>
      <c r="U149"/>
      <c r="V149"/>
    </row>
    <row r="150" spans="1:22" x14ac:dyDescent="0.25">
      <c r="A150"/>
      <c r="B150"/>
      <c r="C150"/>
      <c r="D150" s="57"/>
      <c r="E150" s="57"/>
      <c r="F150" s="57"/>
      <c r="G150" s="57"/>
      <c r="H150" s="57"/>
      <c r="M150" s="57"/>
      <c r="N150" s="57"/>
      <c r="O150"/>
      <c r="P150"/>
      <c r="Q150"/>
      <c r="R150"/>
      <c r="S150"/>
      <c r="T150"/>
      <c r="U150"/>
      <c r="V150"/>
    </row>
    <row r="151" spans="1:22" x14ac:dyDescent="0.25">
      <c r="A151"/>
      <c r="B151"/>
      <c r="C151"/>
      <c r="D151" s="57"/>
      <c r="E151" s="57"/>
      <c r="F151" s="57"/>
      <c r="G151" s="57"/>
      <c r="H151" s="57"/>
      <c r="M151" s="57"/>
      <c r="N151" s="57"/>
      <c r="O151"/>
      <c r="P151"/>
      <c r="Q151"/>
      <c r="R151"/>
      <c r="S151"/>
      <c r="T151"/>
      <c r="U151"/>
      <c r="V151"/>
    </row>
    <row r="152" spans="1:22" x14ac:dyDescent="0.25">
      <c r="A152"/>
      <c r="B152"/>
      <c r="C152"/>
      <c r="D152" s="57"/>
      <c r="E152" s="57"/>
      <c r="F152" s="57"/>
      <c r="G152" s="57"/>
      <c r="H152" s="57"/>
      <c r="M152" s="57"/>
      <c r="N152" s="57"/>
      <c r="O152"/>
      <c r="P152"/>
      <c r="Q152"/>
      <c r="R152"/>
      <c r="S152"/>
      <c r="T152"/>
      <c r="U152"/>
      <c r="V152"/>
    </row>
    <row r="153" spans="1:22" x14ac:dyDescent="0.25">
      <c r="A153"/>
      <c r="B153"/>
      <c r="C153"/>
      <c r="D153" s="57"/>
      <c r="E153" s="57"/>
      <c r="F153" s="57"/>
      <c r="G153" s="57"/>
      <c r="H153" s="57"/>
      <c r="M153" s="57"/>
      <c r="N153" s="57"/>
      <c r="O153"/>
      <c r="P153"/>
      <c r="Q153"/>
      <c r="R153"/>
      <c r="S153"/>
      <c r="T153"/>
      <c r="U153"/>
      <c r="V153"/>
    </row>
    <row r="154" spans="1:22" x14ac:dyDescent="0.25">
      <c r="A154"/>
      <c r="B154"/>
      <c r="C154"/>
      <c r="D154" s="57"/>
      <c r="E154" s="57"/>
      <c r="F154" s="57"/>
      <c r="G154" s="57"/>
      <c r="H154" s="57"/>
      <c r="M154" s="57"/>
      <c r="N154" s="57"/>
      <c r="O154"/>
      <c r="P154"/>
      <c r="Q154"/>
      <c r="R154"/>
      <c r="S154"/>
      <c r="T154"/>
      <c r="U154"/>
      <c r="V154"/>
    </row>
    <row r="155" spans="1:22" x14ac:dyDescent="0.25">
      <c r="A155"/>
      <c r="B155"/>
      <c r="C155"/>
      <c r="D155" s="57"/>
      <c r="E155" s="57"/>
      <c r="F155" s="57"/>
      <c r="G155" s="57"/>
      <c r="H155" s="57"/>
      <c r="M155" s="57"/>
      <c r="N155" s="57"/>
      <c r="O155"/>
      <c r="P155"/>
      <c r="Q155"/>
      <c r="R155"/>
      <c r="S155"/>
      <c r="T155"/>
      <c r="U155"/>
      <c r="V155"/>
    </row>
    <row r="156" spans="1:22" x14ac:dyDescent="0.25">
      <c r="A156"/>
      <c r="B156"/>
      <c r="C156"/>
      <c r="D156" s="57"/>
      <c r="E156" s="57"/>
      <c r="F156" s="57"/>
      <c r="G156" s="57"/>
      <c r="H156" s="57"/>
      <c r="M156" s="57"/>
      <c r="N156" s="57"/>
      <c r="O156"/>
      <c r="P156"/>
      <c r="Q156"/>
      <c r="R156"/>
      <c r="S156"/>
      <c r="T156"/>
      <c r="U156"/>
      <c r="V156"/>
    </row>
    <row r="157" spans="1:22" x14ac:dyDescent="0.25">
      <c r="A157"/>
      <c r="B157"/>
      <c r="C157"/>
      <c r="D157" s="57"/>
      <c r="E157" s="57"/>
      <c r="F157" s="57"/>
      <c r="G157" s="57"/>
      <c r="H157" s="57"/>
      <c r="M157" s="57"/>
      <c r="N157" s="57"/>
      <c r="O157"/>
      <c r="P157"/>
      <c r="Q157"/>
      <c r="R157"/>
      <c r="S157"/>
      <c r="T157"/>
      <c r="U157"/>
      <c r="V157"/>
    </row>
    <row r="158" spans="1:22" x14ac:dyDescent="0.25">
      <c r="A158"/>
      <c r="B158"/>
      <c r="C158"/>
      <c r="D158" s="57"/>
      <c r="E158" s="57"/>
      <c r="F158" s="57"/>
      <c r="G158" s="57"/>
      <c r="H158" s="57"/>
      <c r="M158" s="57"/>
      <c r="N158" s="57"/>
      <c r="O158"/>
      <c r="P158"/>
      <c r="Q158"/>
      <c r="R158"/>
      <c r="S158"/>
      <c r="T158"/>
      <c r="U158"/>
      <c r="V158"/>
    </row>
    <row r="159" spans="1:22" x14ac:dyDescent="0.25">
      <c r="A159"/>
      <c r="B159"/>
      <c r="C159"/>
      <c r="D159" s="57"/>
      <c r="E159" s="57"/>
      <c r="F159" s="57"/>
      <c r="G159" s="57"/>
      <c r="H159" s="57"/>
      <c r="M159" s="57"/>
      <c r="N159" s="57"/>
      <c r="O159"/>
      <c r="P159"/>
      <c r="Q159"/>
      <c r="R159"/>
      <c r="S159"/>
      <c r="T159"/>
      <c r="U159"/>
      <c r="V159"/>
    </row>
    <row r="160" spans="1:22" x14ac:dyDescent="0.25">
      <c r="A160"/>
      <c r="B160"/>
      <c r="C160"/>
      <c r="D160" s="57"/>
      <c r="E160" s="57"/>
      <c r="F160" s="57"/>
      <c r="G160" s="57"/>
      <c r="H160" s="57"/>
      <c r="M160" s="57"/>
      <c r="N160" s="57"/>
      <c r="O160"/>
      <c r="P160"/>
      <c r="Q160"/>
      <c r="R160"/>
      <c r="S160"/>
      <c r="T160"/>
      <c r="U160"/>
      <c r="V160"/>
    </row>
    <row r="161" spans="1:22" x14ac:dyDescent="0.25">
      <c r="A161"/>
      <c r="B161"/>
      <c r="C161"/>
      <c r="D161" s="57"/>
      <c r="E161" s="57"/>
      <c r="F161" s="57"/>
      <c r="G161" s="57"/>
      <c r="H161" s="57"/>
      <c r="M161" s="57"/>
      <c r="N161" s="57"/>
      <c r="O161"/>
      <c r="P161"/>
      <c r="Q161"/>
      <c r="R161"/>
      <c r="S161"/>
      <c r="T161"/>
      <c r="U161"/>
      <c r="V161"/>
    </row>
    <row r="162" spans="1:22" x14ac:dyDescent="0.25">
      <c r="A162"/>
      <c r="B162"/>
      <c r="C162"/>
      <c r="D162" s="57"/>
      <c r="E162" s="57"/>
      <c r="F162" s="57"/>
      <c r="G162" s="57"/>
      <c r="H162" s="57"/>
      <c r="M162" s="57"/>
      <c r="N162" s="57"/>
      <c r="O162"/>
      <c r="P162"/>
      <c r="Q162"/>
      <c r="R162"/>
      <c r="S162"/>
      <c r="T162"/>
      <c r="U162"/>
      <c r="V162"/>
    </row>
    <row r="163" spans="1:22" x14ac:dyDescent="0.25">
      <c r="A163"/>
      <c r="B163"/>
      <c r="C163"/>
      <c r="D163" s="57"/>
      <c r="E163" s="57"/>
      <c r="F163" s="57"/>
      <c r="G163" s="57"/>
      <c r="H163" s="57"/>
      <c r="M163" s="57"/>
      <c r="N163" s="57"/>
      <c r="O163"/>
      <c r="P163"/>
      <c r="Q163"/>
      <c r="R163"/>
      <c r="S163"/>
      <c r="T163"/>
      <c r="U163"/>
      <c r="V163"/>
    </row>
    <row r="164" spans="1:22" x14ac:dyDescent="0.25">
      <c r="A164"/>
      <c r="B164"/>
      <c r="C164"/>
      <c r="D164" s="57"/>
      <c r="E164" s="57"/>
      <c r="F164" s="57"/>
      <c r="G164" s="57"/>
      <c r="H164" s="57"/>
      <c r="M164" s="57"/>
      <c r="N164" s="57"/>
      <c r="O164"/>
      <c r="P164"/>
      <c r="Q164"/>
      <c r="R164"/>
      <c r="S164"/>
      <c r="T164"/>
      <c r="U164"/>
      <c r="V164"/>
    </row>
    <row r="165" spans="1:22" x14ac:dyDescent="0.25">
      <c r="A165"/>
      <c r="B165"/>
      <c r="C165"/>
      <c r="D165" s="57"/>
      <c r="E165" s="57"/>
      <c r="F165" s="57"/>
      <c r="G165" s="57"/>
      <c r="H165" s="57"/>
      <c r="M165" s="57"/>
      <c r="N165" s="57"/>
      <c r="O165"/>
      <c r="P165"/>
      <c r="Q165"/>
      <c r="R165"/>
      <c r="S165"/>
      <c r="T165"/>
      <c r="U165"/>
      <c r="V165"/>
    </row>
    <row r="166" spans="1:22" x14ac:dyDescent="0.25">
      <c r="A166"/>
      <c r="B166"/>
      <c r="C166"/>
      <c r="D166" s="57"/>
      <c r="E166" s="57"/>
      <c r="F166" s="57"/>
      <c r="G166" s="57"/>
      <c r="H166" s="57"/>
      <c r="M166" s="57"/>
      <c r="N166" s="57"/>
      <c r="O166"/>
      <c r="P166"/>
      <c r="Q166"/>
      <c r="R166"/>
      <c r="S166"/>
      <c r="T166"/>
      <c r="U166"/>
      <c r="V166"/>
    </row>
    <row r="167" spans="1:22" x14ac:dyDescent="0.25">
      <c r="A167"/>
      <c r="B167"/>
      <c r="C167"/>
      <c r="D167" s="57"/>
      <c r="E167" s="57"/>
      <c r="F167" s="57"/>
      <c r="G167" s="57"/>
      <c r="H167" s="57"/>
      <c r="M167" s="57"/>
      <c r="N167" s="57"/>
      <c r="O167"/>
      <c r="P167"/>
      <c r="Q167"/>
      <c r="R167"/>
      <c r="S167"/>
      <c r="T167"/>
      <c r="U167"/>
      <c r="V167"/>
    </row>
    <row r="168" spans="1:22" x14ac:dyDescent="0.25">
      <c r="A168"/>
      <c r="B168"/>
      <c r="C168"/>
      <c r="D168" s="57"/>
      <c r="E168" s="57"/>
      <c r="F168" s="57"/>
      <c r="G168" s="57"/>
      <c r="H168" s="57"/>
      <c r="M168" s="57"/>
      <c r="N168" s="57"/>
      <c r="O168"/>
      <c r="P168"/>
      <c r="Q168"/>
      <c r="R168"/>
      <c r="S168"/>
      <c r="T168"/>
      <c r="U168"/>
      <c r="V168"/>
    </row>
    <row r="169" spans="1:22" x14ac:dyDescent="0.25">
      <c r="A169"/>
      <c r="B169"/>
      <c r="C169"/>
      <c r="D169" s="57"/>
      <c r="E169" s="57"/>
      <c r="F169" s="57"/>
      <c r="G169" s="57"/>
      <c r="H169" s="57"/>
      <c r="M169" s="57"/>
      <c r="N169" s="57"/>
      <c r="O169"/>
      <c r="P169"/>
      <c r="Q169"/>
      <c r="R169"/>
      <c r="S169"/>
      <c r="T169"/>
      <c r="U169"/>
      <c r="V169"/>
    </row>
    <row r="170" spans="1:22" x14ac:dyDescent="0.25">
      <c r="A170"/>
      <c r="B170"/>
      <c r="C170"/>
      <c r="D170" s="57"/>
      <c r="E170" s="57"/>
      <c r="F170" s="57"/>
      <c r="G170" s="57"/>
      <c r="H170" s="57"/>
      <c r="M170" s="57"/>
      <c r="N170" s="57"/>
      <c r="O170"/>
      <c r="P170"/>
      <c r="Q170"/>
      <c r="R170"/>
      <c r="S170"/>
      <c r="T170"/>
      <c r="U170"/>
      <c r="V170"/>
    </row>
    <row r="171" spans="1:22" x14ac:dyDescent="0.25">
      <c r="A171"/>
      <c r="B171"/>
      <c r="C171"/>
      <c r="D171" s="57"/>
      <c r="E171" s="57"/>
      <c r="F171" s="57"/>
      <c r="G171" s="57"/>
      <c r="H171" s="57"/>
      <c r="M171" s="57"/>
      <c r="N171" s="57"/>
      <c r="O171"/>
      <c r="P171"/>
      <c r="Q171"/>
      <c r="R171"/>
      <c r="S171"/>
      <c r="T171"/>
      <c r="U171"/>
      <c r="V171"/>
    </row>
    <row r="172" spans="1:22" x14ac:dyDescent="0.25">
      <c r="A172"/>
      <c r="B172"/>
      <c r="C172"/>
      <c r="D172" s="57"/>
      <c r="E172" s="57"/>
      <c r="F172" s="57"/>
      <c r="G172" s="57"/>
      <c r="H172" s="57"/>
      <c r="M172" s="57"/>
      <c r="N172" s="57"/>
      <c r="O172"/>
      <c r="P172"/>
      <c r="Q172"/>
      <c r="R172"/>
      <c r="S172"/>
      <c r="T172"/>
      <c r="U172"/>
      <c r="V172"/>
    </row>
    <row r="173" spans="1:22" x14ac:dyDescent="0.25">
      <c r="A173"/>
      <c r="B173"/>
      <c r="C173"/>
      <c r="D173" s="57"/>
      <c r="E173" s="57"/>
      <c r="F173" s="57"/>
      <c r="G173" s="57"/>
      <c r="H173" s="57"/>
      <c r="M173" s="57"/>
      <c r="N173" s="57"/>
      <c r="O173"/>
      <c r="P173"/>
      <c r="Q173"/>
      <c r="R173"/>
      <c r="S173"/>
      <c r="T173"/>
      <c r="U173"/>
      <c r="V173"/>
    </row>
    <row r="174" spans="1:22" x14ac:dyDescent="0.25">
      <c r="A174"/>
      <c r="B174"/>
      <c r="C174"/>
      <c r="D174" s="57"/>
      <c r="E174" s="57"/>
      <c r="F174" s="57"/>
      <c r="G174" s="57"/>
      <c r="H174" s="57"/>
      <c r="M174" s="57"/>
      <c r="N174" s="57"/>
      <c r="O174"/>
      <c r="P174"/>
      <c r="Q174"/>
      <c r="R174"/>
      <c r="S174"/>
      <c r="T174"/>
      <c r="U174"/>
      <c r="V174"/>
    </row>
    <row r="175" spans="1:22" x14ac:dyDescent="0.25">
      <c r="A175"/>
      <c r="B175"/>
      <c r="C175"/>
      <c r="D175" s="57"/>
      <c r="E175" s="57"/>
      <c r="F175" s="57"/>
      <c r="G175" s="57"/>
      <c r="H175" s="57"/>
      <c r="M175" s="57"/>
      <c r="N175" s="57"/>
      <c r="O175"/>
      <c r="P175"/>
      <c r="Q175"/>
      <c r="R175"/>
      <c r="S175"/>
      <c r="T175"/>
      <c r="U175"/>
      <c r="V175"/>
    </row>
    <row r="176" spans="1:22" x14ac:dyDescent="0.25">
      <c r="A176"/>
      <c r="B176"/>
      <c r="C176"/>
      <c r="D176" s="57"/>
      <c r="E176" s="57"/>
      <c r="F176" s="57"/>
      <c r="G176" s="57"/>
      <c r="H176" s="57"/>
      <c r="M176" s="57"/>
      <c r="N176" s="57"/>
      <c r="O176"/>
      <c r="P176"/>
      <c r="Q176"/>
      <c r="R176"/>
      <c r="S176"/>
      <c r="T176"/>
      <c r="U176"/>
      <c r="V176"/>
    </row>
    <row r="177" spans="1:22" x14ac:dyDescent="0.25">
      <c r="A177"/>
      <c r="B177"/>
      <c r="C177"/>
      <c r="D177" s="57"/>
      <c r="E177" s="57"/>
      <c r="F177" s="57"/>
      <c r="G177" s="57"/>
      <c r="H177" s="57"/>
      <c r="M177" s="57"/>
      <c r="N177" s="57"/>
      <c r="O177"/>
      <c r="P177"/>
      <c r="Q177"/>
      <c r="R177"/>
      <c r="S177"/>
      <c r="T177"/>
      <c r="U177"/>
      <c r="V177"/>
    </row>
    <row r="178" spans="1:22" x14ac:dyDescent="0.25">
      <c r="A178"/>
      <c r="B178"/>
      <c r="C178"/>
      <c r="D178" s="57"/>
      <c r="E178" s="57"/>
      <c r="F178" s="57"/>
      <c r="G178" s="57"/>
      <c r="H178" s="57"/>
      <c r="M178" s="57"/>
      <c r="N178" s="57"/>
      <c r="O178"/>
      <c r="P178"/>
      <c r="Q178"/>
      <c r="R178"/>
      <c r="S178"/>
      <c r="T178"/>
      <c r="U178"/>
      <c r="V178"/>
    </row>
    <row r="179" spans="1:22" x14ac:dyDescent="0.25">
      <c r="A179"/>
      <c r="B179"/>
      <c r="C179"/>
      <c r="D179" s="57"/>
      <c r="E179" s="57"/>
      <c r="F179" s="57"/>
      <c r="G179" s="57"/>
      <c r="H179" s="57"/>
      <c r="M179" s="57"/>
      <c r="N179" s="57"/>
      <c r="O179"/>
      <c r="P179"/>
      <c r="Q179"/>
      <c r="R179"/>
      <c r="S179"/>
      <c r="T179"/>
      <c r="U179"/>
      <c r="V179"/>
    </row>
    <row r="180" spans="1:22" x14ac:dyDescent="0.25">
      <c r="A180"/>
      <c r="B180"/>
      <c r="C180"/>
      <c r="D180" s="57"/>
      <c r="E180" s="57"/>
      <c r="F180" s="57"/>
      <c r="G180" s="57"/>
      <c r="H180" s="57"/>
      <c r="M180" s="57"/>
      <c r="N180" s="57"/>
      <c r="O180"/>
      <c r="P180"/>
      <c r="Q180"/>
      <c r="R180"/>
      <c r="S180"/>
      <c r="T180"/>
      <c r="U180"/>
      <c r="V180"/>
    </row>
    <row r="181" spans="1:22" x14ac:dyDescent="0.25">
      <c r="A181"/>
      <c r="B181"/>
      <c r="C181"/>
      <c r="D181" s="57"/>
      <c r="E181" s="57"/>
      <c r="F181" s="57"/>
      <c r="G181" s="57"/>
      <c r="H181" s="57"/>
      <c r="M181" s="57"/>
      <c r="N181" s="57"/>
      <c r="O181"/>
      <c r="P181"/>
      <c r="Q181"/>
      <c r="R181"/>
      <c r="S181"/>
      <c r="T181"/>
      <c r="U181"/>
      <c r="V181"/>
    </row>
    <row r="182" spans="1:22" x14ac:dyDescent="0.25">
      <c r="A182"/>
      <c r="B182"/>
      <c r="C182"/>
      <c r="D182" s="57"/>
      <c r="E182" s="57"/>
      <c r="F182" s="57"/>
      <c r="G182" s="57"/>
      <c r="H182" s="57"/>
      <c r="M182" s="57"/>
      <c r="N182" s="57"/>
      <c r="O182"/>
      <c r="P182"/>
      <c r="Q182"/>
      <c r="R182"/>
      <c r="S182"/>
      <c r="T182"/>
      <c r="U182"/>
      <c r="V182"/>
    </row>
    <row r="183" spans="1:22" x14ac:dyDescent="0.25">
      <c r="A183"/>
      <c r="B183"/>
      <c r="C183"/>
      <c r="D183" s="57"/>
      <c r="E183" s="57"/>
      <c r="F183" s="57"/>
      <c r="G183" s="57"/>
      <c r="H183" s="57"/>
      <c r="M183" s="57"/>
      <c r="N183" s="57"/>
      <c r="O183"/>
      <c r="P183"/>
      <c r="Q183"/>
      <c r="R183"/>
      <c r="S183"/>
      <c r="T183"/>
      <c r="U183"/>
      <c r="V183"/>
    </row>
    <row r="184" spans="1:22" x14ac:dyDescent="0.25">
      <c r="A184"/>
      <c r="B184"/>
      <c r="C184"/>
      <c r="D184" s="57"/>
      <c r="E184" s="57"/>
      <c r="F184" s="57"/>
      <c r="G184" s="57"/>
      <c r="H184" s="57"/>
      <c r="M184" s="57"/>
      <c r="N184" s="57"/>
      <c r="O184"/>
      <c r="P184"/>
      <c r="Q184"/>
      <c r="R184"/>
      <c r="S184"/>
      <c r="T184"/>
      <c r="U184"/>
      <c r="V184"/>
    </row>
    <row r="185" spans="1:22" x14ac:dyDescent="0.25">
      <c r="A185"/>
      <c r="B185"/>
      <c r="C185"/>
      <c r="D185" s="57"/>
      <c r="E185" s="57"/>
      <c r="F185" s="57"/>
      <c r="G185" s="57"/>
      <c r="H185" s="57"/>
      <c r="M185" s="57"/>
      <c r="N185" s="57"/>
      <c r="O185"/>
      <c r="P185"/>
      <c r="Q185"/>
      <c r="R185"/>
      <c r="S185"/>
      <c r="T185"/>
      <c r="U185"/>
      <c r="V185"/>
    </row>
    <row r="186" spans="1:22" x14ac:dyDescent="0.25">
      <c r="A186"/>
      <c r="B186"/>
      <c r="C186"/>
      <c r="D186" s="57"/>
      <c r="E186" s="57"/>
      <c r="F186" s="57"/>
      <c r="G186" s="57"/>
      <c r="H186" s="57"/>
      <c r="M186" s="57"/>
      <c r="N186" s="57"/>
      <c r="O186"/>
      <c r="P186"/>
      <c r="Q186"/>
      <c r="R186"/>
      <c r="S186"/>
      <c r="T186"/>
      <c r="U186"/>
      <c r="V186"/>
    </row>
    <row r="187" spans="1:22" x14ac:dyDescent="0.25">
      <c r="A187"/>
      <c r="B187"/>
      <c r="C187"/>
      <c r="D187" s="57"/>
      <c r="E187" s="57"/>
      <c r="F187" s="57"/>
      <c r="G187" s="57"/>
      <c r="H187" s="57"/>
      <c r="M187" s="57"/>
      <c r="N187" s="57"/>
      <c r="O187"/>
      <c r="P187"/>
      <c r="Q187"/>
      <c r="R187"/>
      <c r="S187"/>
      <c r="T187"/>
      <c r="U187"/>
      <c r="V187"/>
    </row>
    <row r="188" spans="1:22" x14ac:dyDescent="0.25">
      <c r="A188"/>
      <c r="B188"/>
      <c r="C188"/>
      <c r="D188" s="57"/>
      <c r="E188" s="57"/>
      <c r="F188" s="57"/>
      <c r="G188" s="57"/>
      <c r="H188" s="57"/>
      <c r="M188" s="57"/>
      <c r="N188" s="57"/>
      <c r="O188"/>
      <c r="P188"/>
      <c r="Q188"/>
      <c r="R188"/>
      <c r="S188"/>
      <c r="T188"/>
      <c r="U188"/>
      <c r="V188"/>
    </row>
    <row r="189" spans="1:22" x14ac:dyDescent="0.25">
      <c r="A189"/>
      <c r="B189"/>
      <c r="C189"/>
      <c r="D189" s="57"/>
      <c r="E189" s="57"/>
      <c r="F189" s="57"/>
      <c r="G189" s="57"/>
      <c r="H189" s="57"/>
      <c r="M189" s="57"/>
      <c r="N189" s="57"/>
      <c r="O189"/>
      <c r="P189"/>
      <c r="Q189"/>
      <c r="R189"/>
      <c r="S189"/>
      <c r="T189"/>
      <c r="U189"/>
      <c r="V189"/>
    </row>
    <row r="190" spans="1:22" x14ac:dyDescent="0.25">
      <c r="A190"/>
      <c r="B190"/>
      <c r="C190"/>
      <c r="D190" s="57"/>
      <c r="E190" s="57"/>
      <c r="F190" s="57"/>
      <c r="G190" s="57"/>
      <c r="H190" s="57"/>
      <c r="M190" s="57"/>
      <c r="N190" s="57"/>
      <c r="O190"/>
      <c r="P190"/>
      <c r="Q190"/>
      <c r="R190"/>
      <c r="S190"/>
      <c r="T190"/>
      <c r="U190"/>
      <c r="V190"/>
    </row>
    <row r="191" spans="1:22" x14ac:dyDescent="0.25">
      <c r="A191"/>
      <c r="B191"/>
      <c r="C191"/>
      <c r="D191" s="57"/>
      <c r="E191" s="57"/>
      <c r="F191" s="57"/>
      <c r="G191" s="57"/>
      <c r="H191" s="57"/>
      <c r="M191" s="57"/>
      <c r="N191" s="57"/>
      <c r="O191"/>
      <c r="P191"/>
      <c r="Q191"/>
      <c r="R191"/>
      <c r="S191"/>
      <c r="T191"/>
      <c r="U191"/>
      <c r="V191"/>
    </row>
    <row r="192" spans="1:22" x14ac:dyDescent="0.25">
      <c r="A192"/>
      <c r="B192"/>
      <c r="C192"/>
      <c r="D192" s="57"/>
      <c r="E192" s="57"/>
      <c r="F192" s="57"/>
      <c r="G192" s="57"/>
      <c r="H192" s="57"/>
      <c r="M192" s="57"/>
      <c r="N192" s="57"/>
      <c r="O192"/>
      <c r="P192"/>
      <c r="Q192"/>
      <c r="R192"/>
      <c r="S192"/>
      <c r="T192"/>
      <c r="U192"/>
      <c r="V192"/>
    </row>
    <row r="193" spans="1:22" x14ac:dyDescent="0.25">
      <c r="A193"/>
      <c r="B193"/>
      <c r="C193"/>
      <c r="D193" s="57"/>
      <c r="E193" s="57"/>
      <c r="F193" s="57"/>
      <c r="G193" s="57"/>
      <c r="H193" s="57"/>
      <c r="M193" s="57"/>
      <c r="N193" s="57"/>
      <c r="O193"/>
      <c r="P193"/>
      <c r="Q193"/>
      <c r="R193"/>
      <c r="S193"/>
      <c r="T193"/>
      <c r="U193"/>
      <c r="V193"/>
    </row>
    <row r="194" spans="1:22" x14ac:dyDescent="0.25">
      <c r="A194"/>
      <c r="B194"/>
      <c r="C194"/>
      <c r="D194" s="57"/>
      <c r="E194" s="57"/>
      <c r="F194" s="57"/>
      <c r="G194" s="57"/>
      <c r="H194" s="57"/>
      <c r="M194" s="57"/>
      <c r="N194" s="57"/>
      <c r="O194"/>
      <c r="P194"/>
      <c r="Q194"/>
      <c r="R194"/>
      <c r="S194"/>
      <c r="T194"/>
      <c r="U194"/>
      <c r="V194"/>
    </row>
    <row r="195" spans="1:22" x14ac:dyDescent="0.25">
      <c r="A195"/>
      <c r="B195"/>
      <c r="C195"/>
      <c r="D195" s="57"/>
      <c r="E195" s="57"/>
      <c r="F195" s="57"/>
      <c r="G195" s="57"/>
      <c r="H195" s="57"/>
      <c r="M195" s="57"/>
      <c r="N195" s="57"/>
      <c r="O195"/>
      <c r="P195"/>
      <c r="Q195"/>
      <c r="R195"/>
      <c r="S195"/>
      <c r="T195"/>
      <c r="U195"/>
      <c r="V195"/>
    </row>
    <row r="196" spans="1:22" x14ac:dyDescent="0.25">
      <c r="A196"/>
      <c r="B196"/>
      <c r="C196"/>
      <c r="D196" s="57"/>
      <c r="E196" s="57"/>
      <c r="F196" s="57"/>
      <c r="G196" s="57"/>
      <c r="H196" s="57"/>
      <c r="M196" s="57"/>
      <c r="N196" s="57"/>
      <c r="O196"/>
      <c r="P196"/>
      <c r="Q196"/>
      <c r="R196"/>
      <c r="S196"/>
      <c r="T196"/>
      <c r="U196"/>
      <c r="V196"/>
    </row>
    <row r="197" spans="1:22" x14ac:dyDescent="0.25">
      <c r="A197"/>
      <c r="B197"/>
      <c r="C197"/>
      <c r="D197" s="57"/>
      <c r="E197" s="57"/>
      <c r="F197" s="57"/>
      <c r="G197" s="57"/>
      <c r="H197" s="57"/>
      <c r="M197" s="57"/>
      <c r="N197" s="57"/>
      <c r="O197"/>
      <c r="P197"/>
      <c r="Q197"/>
      <c r="R197"/>
      <c r="S197"/>
      <c r="T197"/>
      <c r="U197"/>
      <c r="V197"/>
    </row>
    <row r="198" spans="1:22" x14ac:dyDescent="0.25">
      <c r="A198"/>
      <c r="B198"/>
      <c r="C198"/>
      <c r="D198" s="57"/>
      <c r="E198" s="57"/>
      <c r="F198" s="57"/>
      <c r="G198" s="57"/>
      <c r="H198" s="57"/>
      <c r="M198" s="57"/>
      <c r="N198" s="57"/>
      <c r="O198"/>
      <c r="P198"/>
      <c r="Q198"/>
      <c r="R198"/>
      <c r="S198"/>
      <c r="T198"/>
      <c r="U198"/>
      <c r="V198"/>
    </row>
    <row r="199" spans="1:22" x14ac:dyDescent="0.25">
      <c r="A199"/>
      <c r="B199"/>
      <c r="C199"/>
      <c r="D199" s="57"/>
      <c r="E199" s="57"/>
      <c r="F199" s="57"/>
      <c r="G199" s="57"/>
      <c r="H199" s="57"/>
      <c r="M199" s="57"/>
      <c r="N199" s="57"/>
      <c r="O199"/>
      <c r="P199"/>
      <c r="Q199"/>
      <c r="R199"/>
      <c r="S199"/>
      <c r="T199"/>
      <c r="U199"/>
      <c r="V199"/>
    </row>
    <row r="200" spans="1:22" x14ac:dyDescent="0.25">
      <c r="A200"/>
      <c r="B200"/>
      <c r="C200"/>
      <c r="D200" s="57"/>
      <c r="E200" s="57"/>
      <c r="F200" s="57"/>
      <c r="G200" s="57"/>
      <c r="H200" s="57"/>
      <c r="M200" s="57"/>
      <c r="N200" s="57"/>
      <c r="O200"/>
      <c r="P200"/>
      <c r="Q200"/>
      <c r="R200"/>
      <c r="S200"/>
      <c r="T200"/>
      <c r="U200"/>
      <c r="V200"/>
    </row>
    <row r="201" spans="1:22" x14ac:dyDescent="0.25">
      <c r="A201"/>
      <c r="B201"/>
      <c r="C201"/>
      <c r="D201" s="57"/>
      <c r="E201" s="57"/>
      <c r="F201" s="57"/>
      <c r="G201" s="57"/>
      <c r="H201" s="57"/>
      <c r="M201" s="57"/>
      <c r="N201" s="57"/>
      <c r="O201"/>
      <c r="P201"/>
      <c r="Q201"/>
      <c r="R201"/>
      <c r="S201"/>
      <c r="T201"/>
      <c r="U201"/>
      <c r="V201"/>
    </row>
    <row r="202" spans="1:22" x14ac:dyDescent="0.25">
      <c r="A202"/>
      <c r="B202"/>
      <c r="C202"/>
      <c r="D202" s="57"/>
      <c r="E202" s="57"/>
      <c r="F202" s="57"/>
      <c r="G202" s="57"/>
      <c r="H202" s="57"/>
      <c r="M202" s="57"/>
      <c r="N202" s="57"/>
      <c r="O202"/>
      <c r="P202"/>
      <c r="Q202"/>
      <c r="R202"/>
      <c r="S202"/>
      <c r="T202"/>
      <c r="U202"/>
      <c r="V202"/>
    </row>
    <row r="203" spans="1:22" x14ac:dyDescent="0.25">
      <c r="A203"/>
      <c r="B203"/>
      <c r="C203"/>
      <c r="D203" s="57"/>
      <c r="E203" s="57"/>
      <c r="F203" s="57"/>
      <c r="G203" s="57"/>
      <c r="H203" s="57"/>
      <c r="M203" s="57"/>
      <c r="N203" s="57"/>
      <c r="O203"/>
      <c r="P203"/>
      <c r="Q203"/>
      <c r="R203"/>
      <c r="S203"/>
      <c r="T203"/>
      <c r="U203"/>
      <c r="V203"/>
    </row>
    <row r="204" spans="1:22" x14ac:dyDescent="0.25">
      <c r="A204"/>
      <c r="B204"/>
      <c r="C204"/>
      <c r="D204" s="57"/>
      <c r="E204" s="57"/>
      <c r="F204" s="57"/>
      <c r="G204" s="57"/>
      <c r="H204" s="57"/>
      <c r="M204" s="57"/>
      <c r="N204" s="57"/>
      <c r="O204"/>
      <c r="P204"/>
      <c r="Q204"/>
      <c r="R204"/>
      <c r="S204"/>
      <c r="T204"/>
      <c r="U204"/>
      <c r="V204"/>
    </row>
    <row r="205" spans="1:22" x14ac:dyDescent="0.25">
      <c r="A205"/>
      <c r="B205"/>
      <c r="C205"/>
      <c r="D205" s="57"/>
      <c r="E205" s="57"/>
      <c r="F205" s="57"/>
      <c r="G205" s="57"/>
      <c r="H205" s="57"/>
      <c r="M205" s="57"/>
      <c r="N205" s="57"/>
      <c r="O205"/>
      <c r="P205"/>
      <c r="Q205"/>
      <c r="R205"/>
      <c r="S205"/>
      <c r="T205"/>
      <c r="U205"/>
      <c r="V205"/>
    </row>
    <row r="206" spans="1:22" x14ac:dyDescent="0.25">
      <c r="A206"/>
      <c r="B206"/>
      <c r="C206"/>
      <c r="D206" s="57"/>
      <c r="E206" s="57"/>
      <c r="F206" s="57"/>
      <c r="G206" s="57"/>
      <c r="H206" s="57"/>
      <c r="M206" s="57"/>
      <c r="N206" s="57"/>
      <c r="O206"/>
      <c r="P206"/>
      <c r="Q206"/>
      <c r="R206"/>
      <c r="S206"/>
      <c r="T206"/>
      <c r="U206"/>
      <c r="V206"/>
    </row>
    <row r="207" spans="1:22" x14ac:dyDescent="0.25">
      <c r="A207"/>
      <c r="B207"/>
      <c r="C207"/>
      <c r="D207" s="57"/>
      <c r="E207" s="57"/>
      <c r="F207" s="57"/>
      <c r="G207" s="57"/>
      <c r="H207" s="57"/>
      <c r="M207" s="57"/>
      <c r="N207" s="57"/>
      <c r="O207"/>
      <c r="P207"/>
      <c r="Q207"/>
      <c r="R207"/>
      <c r="S207"/>
      <c r="T207"/>
      <c r="U207"/>
      <c r="V207"/>
    </row>
    <row r="208" spans="1:22" x14ac:dyDescent="0.25">
      <c r="A208"/>
      <c r="B208"/>
      <c r="C208"/>
      <c r="D208" s="57"/>
      <c r="E208" s="57"/>
      <c r="F208" s="57"/>
      <c r="G208" s="57"/>
      <c r="H208" s="57"/>
      <c r="M208" s="57"/>
      <c r="N208" s="57"/>
      <c r="O208"/>
      <c r="P208"/>
      <c r="Q208"/>
      <c r="R208"/>
      <c r="S208"/>
      <c r="T208"/>
      <c r="U208"/>
      <c r="V208"/>
    </row>
    <row r="209" spans="1:22" x14ac:dyDescent="0.25">
      <c r="A209"/>
      <c r="B209"/>
      <c r="C209"/>
      <c r="D209" s="57"/>
      <c r="E209" s="57"/>
      <c r="F209" s="57"/>
      <c r="G209" s="57"/>
      <c r="H209" s="57"/>
      <c r="M209" s="57"/>
      <c r="N209" s="57"/>
      <c r="O209"/>
      <c r="P209"/>
      <c r="Q209"/>
      <c r="R209"/>
      <c r="S209"/>
      <c r="T209"/>
      <c r="U209"/>
      <c r="V209"/>
    </row>
    <row r="210" spans="1:22" x14ac:dyDescent="0.25">
      <c r="A210"/>
      <c r="B210"/>
      <c r="C210"/>
      <c r="D210" s="57"/>
      <c r="E210" s="57"/>
      <c r="F210" s="57"/>
      <c r="G210" s="57"/>
      <c r="H210" s="57"/>
      <c r="M210" s="57"/>
      <c r="N210" s="57"/>
      <c r="O210"/>
      <c r="P210"/>
      <c r="Q210"/>
      <c r="R210"/>
      <c r="S210"/>
      <c r="T210"/>
      <c r="U210"/>
      <c r="V210"/>
    </row>
    <row r="211" spans="1:22" x14ac:dyDescent="0.25">
      <c r="A211"/>
      <c r="B211"/>
      <c r="C211"/>
      <c r="D211" s="57"/>
      <c r="E211" s="57"/>
      <c r="F211" s="57"/>
      <c r="G211" s="57"/>
      <c r="H211" s="57"/>
      <c r="M211" s="57"/>
      <c r="N211" s="57"/>
      <c r="O211"/>
      <c r="P211"/>
      <c r="Q211"/>
      <c r="R211"/>
      <c r="S211"/>
      <c r="T211"/>
      <c r="U211"/>
      <c r="V211"/>
    </row>
    <row r="212" spans="1:22" x14ac:dyDescent="0.25">
      <c r="A212"/>
      <c r="B212"/>
      <c r="C212"/>
      <c r="D212" s="57"/>
      <c r="E212" s="57"/>
      <c r="F212" s="57"/>
      <c r="G212" s="57"/>
      <c r="H212" s="57"/>
      <c r="M212" s="57"/>
      <c r="N212" s="57"/>
      <c r="O212"/>
      <c r="P212"/>
      <c r="Q212"/>
      <c r="R212"/>
      <c r="S212"/>
      <c r="T212"/>
      <c r="U212"/>
      <c r="V212"/>
    </row>
    <row r="213" spans="1:22" x14ac:dyDescent="0.25">
      <c r="A213"/>
      <c r="B213"/>
      <c r="C213"/>
      <c r="D213" s="57"/>
      <c r="E213" s="57"/>
      <c r="F213" s="57"/>
      <c r="G213" s="57"/>
      <c r="H213" s="57"/>
      <c r="M213" s="57"/>
      <c r="N213" s="57"/>
      <c r="O213"/>
      <c r="P213"/>
      <c r="Q213"/>
      <c r="R213"/>
      <c r="S213"/>
      <c r="T213"/>
      <c r="U213"/>
      <c r="V213"/>
    </row>
    <row r="214" spans="1:22" x14ac:dyDescent="0.25">
      <c r="A214"/>
      <c r="B214"/>
      <c r="C214"/>
      <c r="D214" s="57"/>
      <c r="E214" s="57"/>
      <c r="F214" s="57"/>
      <c r="G214" s="57"/>
      <c r="H214" s="57"/>
      <c r="M214" s="57"/>
      <c r="N214" s="57"/>
      <c r="O214"/>
      <c r="P214"/>
      <c r="Q214"/>
      <c r="R214"/>
      <c r="S214"/>
      <c r="T214"/>
      <c r="U214"/>
      <c r="V214"/>
    </row>
    <row r="215" spans="1:22" x14ac:dyDescent="0.25">
      <c r="A215"/>
      <c r="B215"/>
      <c r="C215"/>
      <c r="D215" s="57"/>
      <c r="E215" s="57"/>
      <c r="F215" s="57"/>
      <c r="G215" s="57"/>
      <c r="H215" s="57"/>
      <c r="M215" s="57"/>
      <c r="N215" s="57"/>
      <c r="O215"/>
      <c r="P215"/>
      <c r="Q215"/>
      <c r="R215"/>
      <c r="S215"/>
      <c r="T215"/>
      <c r="U215"/>
      <c r="V215"/>
    </row>
    <row r="216" spans="1:22" x14ac:dyDescent="0.25">
      <c r="A216"/>
      <c r="B216"/>
      <c r="C216"/>
      <c r="D216" s="57"/>
      <c r="E216" s="57"/>
      <c r="F216" s="57"/>
      <c r="G216" s="57"/>
      <c r="H216" s="57"/>
      <c r="M216" s="57"/>
      <c r="N216" s="57"/>
      <c r="O216"/>
      <c r="P216"/>
      <c r="Q216"/>
      <c r="R216"/>
      <c r="S216"/>
      <c r="T216"/>
      <c r="U216"/>
      <c r="V216"/>
    </row>
    <row r="217" spans="1:22" x14ac:dyDescent="0.25">
      <c r="A217"/>
      <c r="B217"/>
      <c r="C217"/>
      <c r="D217" s="57"/>
      <c r="E217" s="57"/>
      <c r="F217" s="57"/>
      <c r="G217" s="57"/>
      <c r="H217" s="57"/>
      <c r="M217" s="57"/>
      <c r="N217" s="57"/>
      <c r="O217"/>
      <c r="P217"/>
      <c r="Q217"/>
      <c r="R217"/>
      <c r="S217"/>
      <c r="T217"/>
      <c r="U217"/>
      <c r="V217"/>
    </row>
    <row r="218" spans="1:22" x14ac:dyDescent="0.25">
      <c r="A218"/>
      <c r="B218"/>
      <c r="C218"/>
      <c r="D218" s="57"/>
      <c r="E218" s="57"/>
      <c r="F218" s="57"/>
      <c r="G218" s="57"/>
      <c r="H218" s="57"/>
      <c r="M218" s="57"/>
      <c r="N218" s="57"/>
      <c r="O218"/>
      <c r="P218"/>
      <c r="Q218"/>
      <c r="R218"/>
      <c r="S218"/>
      <c r="T218"/>
      <c r="U218"/>
      <c r="V218"/>
    </row>
    <row r="219" spans="1:22" x14ac:dyDescent="0.25">
      <c r="A219"/>
      <c r="B219"/>
      <c r="C219"/>
      <c r="D219" s="57"/>
      <c r="E219" s="57"/>
      <c r="F219" s="57"/>
      <c r="G219" s="57"/>
      <c r="H219" s="57"/>
      <c r="M219" s="57"/>
      <c r="N219" s="57"/>
      <c r="O219"/>
      <c r="P219"/>
      <c r="Q219"/>
      <c r="R219"/>
      <c r="S219"/>
      <c r="T219"/>
      <c r="U219"/>
      <c r="V219"/>
    </row>
    <row r="220" spans="1:22" x14ac:dyDescent="0.25">
      <c r="A220"/>
      <c r="B220"/>
      <c r="C220"/>
      <c r="D220" s="57"/>
      <c r="E220" s="57"/>
      <c r="F220" s="57"/>
      <c r="G220" s="57"/>
      <c r="H220" s="57"/>
      <c r="M220" s="57"/>
      <c r="N220" s="57"/>
      <c r="O220"/>
      <c r="P220"/>
      <c r="Q220"/>
      <c r="R220"/>
      <c r="S220"/>
      <c r="T220"/>
      <c r="U220"/>
      <c r="V220"/>
    </row>
    <row r="221" spans="1:22" x14ac:dyDescent="0.25">
      <c r="A221"/>
      <c r="B221"/>
      <c r="C221"/>
      <c r="D221" s="57"/>
      <c r="E221" s="57"/>
      <c r="F221" s="57"/>
      <c r="G221" s="57"/>
      <c r="H221" s="57"/>
      <c r="M221" s="57"/>
      <c r="N221" s="57"/>
      <c r="O221"/>
      <c r="P221"/>
      <c r="Q221"/>
      <c r="R221"/>
      <c r="S221"/>
      <c r="T221"/>
      <c r="U221"/>
      <c r="V221"/>
    </row>
    <row r="222" spans="1:22" x14ac:dyDescent="0.25">
      <c r="A222"/>
      <c r="B222"/>
      <c r="C222"/>
      <c r="D222" s="57"/>
      <c r="E222" s="57"/>
      <c r="F222" s="57"/>
      <c r="G222" s="57"/>
      <c r="H222" s="57"/>
      <c r="M222" s="57"/>
      <c r="N222" s="57"/>
      <c r="O222"/>
      <c r="P222"/>
      <c r="Q222"/>
      <c r="R222"/>
      <c r="S222"/>
      <c r="T222"/>
      <c r="U222"/>
      <c r="V222"/>
    </row>
    <row r="223" spans="1:22" x14ac:dyDescent="0.25">
      <c r="A223"/>
      <c r="B223"/>
      <c r="C223"/>
      <c r="D223" s="57"/>
      <c r="E223" s="57"/>
      <c r="F223" s="57"/>
      <c r="G223" s="57"/>
      <c r="H223" s="57"/>
      <c r="M223" s="57"/>
      <c r="N223" s="57"/>
      <c r="O223"/>
      <c r="P223"/>
      <c r="Q223"/>
      <c r="R223"/>
      <c r="S223"/>
      <c r="T223"/>
      <c r="U223"/>
      <c r="V223"/>
    </row>
    <row r="224" spans="1:22" x14ac:dyDescent="0.25">
      <c r="A224"/>
      <c r="B224"/>
      <c r="C224"/>
      <c r="D224" s="57"/>
      <c r="E224" s="57"/>
      <c r="F224" s="57"/>
      <c r="G224" s="57"/>
      <c r="H224" s="57"/>
      <c r="M224" s="57"/>
      <c r="N224" s="57"/>
      <c r="O224"/>
      <c r="P224"/>
      <c r="Q224"/>
      <c r="R224"/>
      <c r="S224"/>
      <c r="T224"/>
      <c r="U224"/>
      <c r="V224"/>
    </row>
    <row r="225" spans="1:22" x14ac:dyDescent="0.25">
      <c r="A225"/>
      <c r="B225"/>
      <c r="C225"/>
      <c r="D225" s="57"/>
      <c r="E225" s="57"/>
      <c r="F225" s="57"/>
      <c r="G225" s="57"/>
      <c r="H225" s="57"/>
      <c r="M225" s="57"/>
      <c r="N225" s="57"/>
      <c r="O225"/>
      <c r="P225"/>
      <c r="Q225"/>
      <c r="R225"/>
      <c r="S225"/>
      <c r="T225"/>
      <c r="U225"/>
      <c r="V225"/>
    </row>
    <row r="226" spans="1:22" x14ac:dyDescent="0.25">
      <c r="A226"/>
      <c r="B226"/>
      <c r="C226"/>
      <c r="D226" s="57"/>
      <c r="E226" s="57"/>
      <c r="F226" s="57"/>
      <c r="G226" s="57"/>
      <c r="H226" s="57"/>
      <c r="M226" s="57"/>
      <c r="N226" s="57"/>
      <c r="O226"/>
      <c r="P226"/>
      <c r="Q226"/>
      <c r="R226"/>
      <c r="S226"/>
      <c r="T226"/>
      <c r="U226"/>
      <c r="V226"/>
    </row>
    <row r="227" spans="1:22" x14ac:dyDescent="0.25">
      <c r="A227"/>
      <c r="B227"/>
      <c r="C227"/>
      <c r="D227" s="57"/>
      <c r="E227" s="57"/>
      <c r="F227" s="57"/>
      <c r="G227" s="57"/>
      <c r="H227" s="57"/>
      <c r="M227" s="57"/>
      <c r="N227" s="57"/>
      <c r="O227"/>
      <c r="P227"/>
      <c r="Q227"/>
      <c r="R227"/>
      <c r="S227"/>
      <c r="T227"/>
      <c r="U227"/>
      <c r="V227"/>
    </row>
    <row r="228" spans="1:22" x14ac:dyDescent="0.25">
      <c r="A228"/>
      <c r="B228"/>
      <c r="C228"/>
      <c r="D228" s="57"/>
      <c r="E228" s="57"/>
      <c r="F228" s="57"/>
      <c r="G228" s="57"/>
      <c r="H228" s="57"/>
      <c r="M228" s="57"/>
      <c r="N228" s="57"/>
      <c r="O228"/>
      <c r="P228"/>
      <c r="Q228"/>
      <c r="R228"/>
      <c r="S228"/>
      <c r="T228"/>
      <c r="U228"/>
      <c r="V228"/>
    </row>
    <row r="229" spans="1:22" x14ac:dyDescent="0.25">
      <c r="A229"/>
      <c r="B229"/>
      <c r="C229"/>
      <c r="D229" s="57"/>
      <c r="E229" s="57"/>
      <c r="F229" s="57"/>
      <c r="G229" s="57"/>
      <c r="H229" s="57"/>
      <c r="M229" s="57"/>
      <c r="N229" s="57"/>
      <c r="O229"/>
      <c r="P229"/>
      <c r="Q229"/>
      <c r="R229"/>
      <c r="S229"/>
      <c r="T229"/>
      <c r="U229"/>
      <c r="V229"/>
    </row>
    <row r="230" spans="1:22" x14ac:dyDescent="0.25">
      <c r="A230"/>
      <c r="B230"/>
      <c r="C230"/>
      <c r="D230" s="57"/>
      <c r="E230" s="57"/>
      <c r="F230" s="57"/>
      <c r="G230" s="57"/>
      <c r="H230" s="57"/>
      <c r="M230" s="57"/>
      <c r="N230" s="57"/>
      <c r="O230"/>
      <c r="P230"/>
      <c r="Q230"/>
      <c r="R230"/>
      <c r="S230"/>
      <c r="T230"/>
      <c r="U230"/>
      <c r="V230"/>
    </row>
    <row r="231" spans="1:22" x14ac:dyDescent="0.25">
      <c r="A231"/>
      <c r="B231"/>
      <c r="C231"/>
      <c r="D231" s="57"/>
      <c r="E231" s="57"/>
      <c r="F231" s="57"/>
      <c r="G231" s="57"/>
      <c r="H231" s="57"/>
      <c r="M231" s="57"/>
      <c r="N231" s="57"/>
      <c r="O231"/>
      <c r="P231"/>
      <c r="Q231"/>
      <c r="R231"/>
      <c r="S231"/>
      <c r="T231"/>
      <c r="U231"/>
      <c r="V231"/>
    </row>
    <row r="232" spans="1:22" x14ac:dyDescent="0.25">
      <c r="A232"/>
      <c r="B232"/>
      <c r="C232"/>
      <c r="D232" s="57"/>
      <c r="E232" s="57"/>
      <c r="F232" s="57"/>
      <c r="G232" s="57"/>
      <c r="H232" s="57"/>
      <c r="M232" s="57"/>
      <c r="N232" s="57"/>
      <c r="O232"/>
      <c r="P232"/>
      <c r="Q232"/>
      <c r="R232"/>
      <c r="S232"/>
      <c r="T232"/>
      <c r="U232"/>
      <c r="V232"/>
    </row>
    <row r="233" spans="1:22" x14ac:dyDescent="0.25">
      <c r="A233"/>
      <c r="B233"/>
      <c r="C233"/>
      <c r="D233" s="57"/>
      <c r="E233" s="57"/>
      <c r="F233" s="57"/>
      <c r="G233" s="57"/>
      <c r="H233" s="57"/>
      <c r="M233" s="57"/>
      <c r="N233" s="57"/>
      <c r="O233"/>
      <c r="P233"/>
      <c r="Q233"/>
      <c r="R233"/>
      <c r="S233"/>
      <c r="T233"/>
      <c r="U233"/>
      <c r="V233"/>
    </row>
    <row r="234" spans="1:22" x14ac:dyDescent="0.25">
      <c r="A234"/>
      <c r="B234"/>
      <c r="C234"/>
      <c r="D234" s="57"/>
      <c r="E234" s="57"/>
      <c r="F234" s="57"/>
      <c r="G234" s="57"/>
      <c r="H234" s="57"/>
      <c r="M234" s="57"/>
      <c r="N234" s="57"/>
      <c r="O234"/>
      <c r="P234"/>
      <c r="Q234"/>
      <c r="R234"/>
      <c r="S234"/>
      <c r="T234"/>
      <c r="U234"/>
      <c r="V234"/>
    </row>
    <row r="235" spans="1:22" x14ac:dyDescent="0.25">
      <c r="A235"/>
      <c r="B235"/>
      <c r="C235"/>
      <c r="D235" s="57"/>
      <c r="E235" s="57"/>
      <c r="F235" s="57"/>
      <c r="G235" s="57"/>
      <c r="H235" s="57"/>
      <c r="M235" s="57"/>
      <c r="N235" s="57"/>
      <c r="O235"/>
      <c r="P235"/>
      <c r="Q235"/>
      <c r="R235"/>
      <c r="S235"/>
      <c r="T235"/>
      <c r="U235"/>
      <c r="V235"/>
    </row>
    <row r="236" spans="1:22" x14ac:dyDescent="0.25">
      <c r="A236"/>
      <c r="B236"/>
      <c r="C236"/>
      <c r="D236" s="57"/>
      <c r="E236" s="57"/>
      <c r="F236" s="57"/>
      <c r="G236" s="57"/>
      <c r="H236" s="57"/>
      <c r="M236" s="57"/>
      <c r="N236" s="57"/>
      <c r="O236"/>
      <c r="P236"/>
      <c r="Q236"/>
      <c r="R236"/>
      <c r="S236"/>
      <c r="T236"/>
      <c r="U236"/>
      <c r="V236"/>
    </row>
    <row r="237" spans="1:22" x14ac:dyDescent="0.25">
      <c r="A237"/>
      <c r="B237"/>
      <c r="C237"/>
      <c r="D237" s="57"/>
      <c r="E237" s="57"/>
      <c r="F237" s="57"/>
      <c r="G237" s="57"/>
      <c r="H237" s="57"/>
      <c r="M237" s="57"/>
      <c r="N237" s="57"/>
      <c r="O237"/>
      <c r="P237"/>
      <c r="Q237"/>
      <c r="R237"/>
      <c r="S237"/>
      <c r="T237"/>
      <c r="U237"/>
      <c r="V237"/>
    </row>
    <row r="238" spans="1:22" x14ac:dyDescent="0.25">
      <c r="A238"/>
      <c r="B238"/>
      <c r="C238"/>
      <c r="D238" s="57"/>
      <c r="E238" s="57"/>
      <c r="F238" s="57"/>
      <c r="G238" s="57"/>
      <c r="H238" s="57"/>
      <c r="M238" s="57"/>
      <c r="N238" s="57"/>
      <c r="O238"/>
      <c r="P238"/>
      <c r="Q238"/>
      <c r="R238"/>
      <c r="S238"/>
      <c r="T238"/>
      <c r="U238"/>
      <c r="V238"/>
    </row>
    <row r="239" spans="1:22" x14ac:dyDescent="0.25">
      <c r="A239"/>
      <c r="B239"/>
      <c r="C239"/>
      <c r="D239" s="57"/>
      <c r="E239" s="57"/>
      <c r="F239" s="57"/>
      <c r="G239" s="57"/>
      <c r="H239" s="57"/>
      <c r="M239" s="57"/>
      <c r="N239" s="57"/>
      <c r="O239"/>
      <c r="P239"/>
      <c r="Q239"/>
      <c r="R239"/>
      <c r="S239"/>
      <c r="T239"/>
      <c r="U239"/>
      <c r="V239"/>
    </row>
    <row r="240" spans="1:22" x14ac:dyDescent="0.25">
      <c r="A240"/>
      <c r="B240"/>
      <c r="C240"/>
      <c r="D240" s="57"/>
      <c r="E240" s="57"/>
      <c r="F240" s="57"/>
      <c r="G240" s="57"/>
      <c r="H240" s="57"/>
      <c r="M240" s="57"/>
      <c r="N240" s="57"/>
      <c r="O240"/>
      <c r="P240"/>
      <c r="Q240"/>
      <c r="R240"/>
      <c r="S240"/>
      <c r="T240"/>
      <c r="U240"/>
      <c r="V240"/>
    </row>
    <row r="241" spans="1:22" x14ac:dyDescent="0.25">
      <c r="A241"/>
      <c r="B241"/>
      <c r="C241"/>
      <c r="D241" s="57"/>
      <c r="E241" s="57"/>
      <c r="F241" s="57"/>
      <c r="G241" s="57"/>
      <c r="H241" s="57"/>
      <c r="M241" s="57"/>
      <c r="N241" s="57"/>
      <c r="O241"/>
      <c r="P241"/>
      <c r="Q241"/>
      <c r="R241"/>
      <c r="S241"/>
      <c r="T241"/>
      <c r="U241"/>
      <c r="V241"/>
    </row>
    <row r="242" spans="1:22" x14ac:dyDescent="0.25">
      <c r="A242"/>
      <c r="B242"/>
      <c r="C242"/>
      <c r="D242" s="57"/>
      <c r="E242" s="57"/>
      <c r="F242" s="57"/>
      <c r="G242" s="57"/>
      <c r="H242" s="57"/>
      <c r="M242" s="57"/>
      <c r="N242" s="57"/>
      <c r="O242"/>
      <c r="P242"/>
      <c r="Q242"/>
      <c r="R242"/>
      <c r="S242"/>
      <c r="T242"/>
      <c r="U242"/>
      <c r="V242"/>
    </row>
    <row r="243" spans="1:22" x14ac:dyDescent="0.25">
      <c r="A243"/>
      <c r="B243"/>
      <c r="C243"/>
      <c r="D243" s="57"/>
      <c r="E243" s="57"/>
      <c r="F243" s="57"/>
      <c r="G243" s="57"/>
      <c r="H243" s="57"/>
      <c r="M243" s="57"/>
      <c r="N243" s="57"/>
      <c r="O243"/>
      <c r="P243"/>
      <c r="Q243"/>
      <c r="R243"/>
      <c r="S243"/>
      <c r="T243"/>
      <c r="U243"/>
      <c r="V243"/>
    </row>
    <row r="244" spans="1:22" x14ac:dyDescent="0.25">
      <c r="A244"/>
      <c r="B244"/>
      <c r="C244"/>
      <c r="D244" s="57"/>
      <c r="E244" s="57"/>
      <c r="F244" s="57"/>
      <c r="G244" s="57"/>
      <c r="H244" s="57"/>
      <c r="M244" s="57"/>
      <c r="N244" s="57"/>
      <c r="O244"/>
      <c r="P244"/>
      <c r="Q244"/>
      <c r="R244"/>
      <c r="S244"/>
      <c r="T244"/>
      <c r="U244"/>
      <c r="V244"/>
    </row>
    <row r="245" spans="1:22" x14ac:dyDescent="0.25">
      <c r="A245"/>
      <c r="B245"/>
      <c r="C245"/>
      <c r="D245" s="57"/>
      <c r="E245" s="57"/>
      <c r="F245" s="57"/>
      <c r="G245" s="57"/>
      <c r="H245" s="57"/>
      <c r="M245" s="57"/>
      <c r="N245" s="57"/>
      <c r="O245"/>
      <c r="P245"/>
      <c r="Q245"/>
      <c r="R245"/>
      <c r="S245"/>
      <c r="T245"/>
      <c r="U245"/>
      <c r="V245"/>
    </row>
    <row r="246" spans="1:22" x14ac:dyDescent="0.25">
      <c r="A246"/>
      <c r="B246"/>
      <c r="C246"/>
      <c r="D246" s="57"/>
      <c r="E246" s="57"/>
      <c r="F246" s="57"/>
      <c r="G246" s="57"/>
      <c r="H246" s="57"/>
      <c r="M246" s="57"/>
      <c r="N246" s="57"/>
      <c r="O246"/>
      <c r="P246"/>
      <c r="Q246"/>
      <c r="R246"/>
      <c r="S246"/>
      <c r="T246"/>
      <c r="U246"/>
      <c r="V246"/>
    </row>
    <row r="247" spans="1:22" x14ac:dyDescent="0.25">
      <c r="A247"/>
      <c r="B247"/>
      <c r="C247"/>
      <c r="D247" s="57"/>
      <c r="E247" s="57"/>
      <c r="F247" s="57"/>
      <c r="G247" s="57"/>
      <c r="H247" s="57"/>
      <c r="M247" s="57"/>
      <c r="N247" s="57"/>
      <c r="O247"/>
      <c r="P247"/>
      <c r="Q247"/>
      <c r="R247"/>
      <c r="S247"/>
      <c r="T247"/>
      <c r="U247"/>
      <c r="V247"/>
    </row>
    <row r="248" spans="1:22" x14ac:dyDescent="0.25">
      <c r="A248"/>
      <c r="B248"/>
      <c r="C248"/>
      <c r="D248" s="57"/>
      <c r="E248" s="57"/>
      <c r="F248" s="57"/>
      <c r="G248" s="57"/>
      <c r="H248" s="57"/>
      <c r="M248" s="57"/>
      <c r="N248" s="57"/>
      <c r="O248"/>
      <c r="P248"/>
      <c r="Q248"/>
      <c r="R248"/>
      <c r="S248"/>
      <c r="T248"/>
      <c r="U248"/>
      <c r="V248"/>
    </row>
    <row r="249" spans="1:22" x14ac:dyDescent="0.25">
      <c r="A249"/>
      <c r="B249"/>
      <c r="C249"/>
      <c r="D249" s="57"/>
      <c r="E249" s="57"/>
      <c r="F249" s="57"/>
      <c r="G249" s="57"/>
      <c r="H249" s="57"/>
      <c r="M249" s="57"/>
      <c r="N249" s="57"/>
      <c r="O249"/>
      <c r="P249"/>
      <c r="Q249"/>
      <c r="R249"/>
      <c r="S249"/>
      <c r="T249"/>
      <c r="U249"/>
      <c r="V249"/>
    </row>
    <row r="250" spans="1:22" x14ac:dyDescent="0.25">
      <c r="A250"/>
      <c r="B250"/>
      <c r="C250"/>
      <c r="D250" s="57"/>
      <c r="E250" s="57"/>
      <c r="F250" s="57"/>
      <c r="G250" s="57"/>
      <c r="H250" s="57"/>
      <c r="M250" s="57"/>
      <c r="N250" s="57"/>
      <c r="O250"/>
      <c r="P250"/>
      <c r="Q250"/>
      <c r="R250"/>
      <c r="S250"/>
      <c r="T250"/>
      <c r="U250"/>
      <c r="V250"/>
    </row>
    <row r="251" spans="1:22" x14ac:dyDescent="0.25">
      <c r="A251"/>
      <c r="B251"/>
      <c r="C251"/>
      <c r="D251" s="57"/>
      <c r="E251" s="57"/>
      <c r="F251" s="57"/>
      <c r="G251" s="57"/>
      <c r="H251" s="57"/>
      <c r="M251" s="57"/>
      <c r="N251" s="57"/>
      <c r="O251"/>
      <c r="P251"/>
      <c r="Q251"/>
      <c r="R251"/>
      <c r="S251"/>
      <c r="T251"/>
      <c r="U251"/>
      <c r="V251"/>
    </row>
    <row r="252" spans="1:22" x14ac:dyDescent="0.25">
      <c r="A252"/>
      <c r="B252"/>
      <c r="C252"/>
      <c r="D252" s="57"/>
      <c r="E252" s="57"/>
      <c r="F252" s="57"/>
      <c r="G252" s="57"/>
      <c r="H252" s="57"/>
      <c r="M252" s="57"/>
      <c r="N252" s="57"/>
      <c r="O252"/>
      <c r="P252"/>
      <c r="Q252"/>
      <c r="R252"/>
      <c r="S252"/>
      <c r="T252"/>
      <c r="U252"/>
      <c r="V252"/>
    </row>
    <row r="253" spans="1:22" x14ac:dyDescent="0.25">
      <c r="A253"/>
      <c r="B253"/>
      <c r="C253"/>
      <c r="D253" s="57"/>
      <c r="E253" s="57"/>
      <c r="F253" s="57"/>
      <c r="G253" s="57"/>
      <c r="H253" s="57"/>
      <c r="M253" s="57"/>
      <c r="N253" s="57"/>
      <c r="O253"/>
      <c r="P253"/>
      <c r="Q253"/>
      <c r="R253"/>
      <c r="S253"/>
      <c r="T253"/>
      <c r="U253"/>
      <c r="V253"/>
    </row>
    <row r="254" spans="1:22" x14ac:dyDescent="0.25">
      <c r="A254"/>
      <c r="B254"/>
      <c r="C254"/>
      <c r="D254" s="57"/>
      <c r="E254" s="57"/>
      <c r="F254" s="57"/>
      <c r="G254" s="57"/>
      <c r="H254" s="57"/>
      <c r="M254" s="57"/>
      <c r="N254" s="57"/>
      <c r="O254"/>
      <c r="P254"/>
      <c r="Q254"/>
      <c r="R254"/>
      <c r="S254"/>
      <c r="T254"/>
      <c r="U254"/>
      <c r="V254"/>
    </row>
    <row r="255" spans="1:22" x14ac:dyDescent="0.25">
      <c r="A255"/>
      <c r="B255"/>
      <c r="C255"/>
      <c r="D255" s="57"/>
      <c r="E255" s="57"/>
      <c r="F255" s="57"/>
      <c r="G255" s="57"/>
      <c r="H255" s="57"/>
      <c r="M255" s="57"/>
      <c r="N255" s="57"/>
      <c r="O255"/>
      <c r="P255"/>
      <c r="Q255"/>
      <c r="R255"/>
      <c r="S255"/>
      <c r="T255"/>
      <c r="U255"/>
      <c r="V255"/>
    </row>
    <row r="256" spans="1:22" x14ac:dyDescent="0.25">
      <c r="A256"/>
      <c r="B256"/>
      <c r="C256"/>
      <c r="D256" s="57"/>
      <c r="E256" s="57"/>
      <c r="F256" s="57"/>
      <c r="G256" s="57"/>
      <c r="H256" s="57"/>
      <c r="M256" s="57"/>
      <c r="N256" s="57"/>
      <c r="O256"/>
      <c r="P256"/>
      <c r="Q256"/>
      <c r="R256"/>
      <c r="S256"/>
      <c r="T256"/>
      <c r="U256"/>
      <c r="V256"/>
    </row>
    <row r="257" spans="1:22" x14ac:dyDescent="0.25">
      <c r="A257"/>
      <c r="B257"/>
      <c r="C257"/>
      <c r="D257" s="57"/>
      <c r="E257" s="57"/>
      <c r="F257" s="57"/>
      <c r="G257" s="57"/>
      <c r="H257" s="57"/>
      <c r="M257" s="57"/>
      <c r="N257" s="57"/>
      <c r="O257"/>
      <c r="P257"/>
      <c r="Q257"/>
      <c r="R257"/>
      <c r="S257"/>
      <c r="T257"/>
      <c r="U257"/>
      <c r="V257"/>
    </row>
    <row r="258" spans="1:22" x14ac:dyDescent="0.25">
      <c r="A258"/>
      <c r="B258"/>
      <c r="C258"/>
      <c r="D258" s="57"/>
      <c r="E258" s="57"/>
      <c r="F258" s="57"/>
      <c r="G258" s="57"/>
      <c r="H258" s="57"/>
      <c r="M258" s="57"/>
      <c r="N258" s="57"/>
      <c r="O258"/>
      <c r="P258"/>
      <c r="Q258"/>
      <c r="R258"/>
      <c r="S258"/>
      <c r="T258"/>
      <c r="U258"/>
      <c r="V258"/>
    </row>
    <row r="259" spans="1:22" x14ac:dyDescent="0.25">
      <c r="A259"/>
      <c r="B259"/>
      <c r="C259"/>
      <c r="D259" s="57"/>
      <c r="E259" s="57"/>
      <c r="F259" s="57"/>
      <c r="G259" s="57"/>
      <c r="H259" s="57"/>
      <c r="M259" s="57"/>
      <c r="N259" s="57"/>
      <c r="O259"/>
      <c r="P259"/>
      <c r="Q259"/>
      <c r="R259"/>
      <c r="S259"/>
      <c r="T259"/>
      <c r="U259"/>
      <c r="V259"/>
    </row>
    <row r="260" spans="1:22" x14ac:dyDescent="0.25">
      <c r="A260"/>
      <c r="B260"/>
      <c r="C260"/>
      <c r="D260" s="57"/>
      <c r="E260" s="57"/>
      <c r="F260" s="57"/>
      <c r="G260" s="57"/>
      <c r="H260" s="57"/>
      <c r="M260" s="57"/>
      <c r="N260" s="57"/>
      <c r="O260"/>
      <c r="P260"/>
      <c r="Q260"/>
      <c r="R260"/>
      <c r="S260"/>
      <c r="T260"/>
      <c r="U260"/>
      <c r="V260"/>
    </row>
    <row r="261" spans="1:22" x14ac:dyDescent="0.25">
      <c r="A261"/>
      <c r="B261"/>
      <c r="C261"/>
      <c r="D261" s="57"/>
      <c r="E261" s="57"/>
      <c r="F261" s="57"/>
      <c r="G261" s="57"/>
      <c r="H261" s="57"/>
      <c r="M261" s="57"/>
      <c r="N261" s="57"/>
      <c r="O261"/>
      <c r="P261"/>
      <c r="Q261"/>
      <c r="R261"/>
      <c r="S261"/>
      <c r="T261"/>
      <c r="U261"/>
      <c r="V261"/>
    </row>
    <row r="262" spans="1:22" x14ac:dyDescent="0.25">
      <c r="A262"/>
      <c r="B262"/>
      <c r="C262"/>
      <c r="D262" s="57"/>
      <c r="E262" s="57"/>
      <c r="F262" s="57"/>
      <c r="G262" s="57"/>
      <c r="H262" s="57"/>
      <c r="M262" s="57"/>
      <c r="N262" s="57"/>
      <c r="O262"/>
      <c r="P262"/>
      <c r="Q262"/>
      <c r="R262"/>
      <c r="S262"/>
      <c r="T262"/>
      <c r="U262"/>
      <c r="V262"/>
    </row>
    <row r="263" spans="1:22" x14ac:dyDescent="0.25">
      <c r="A263"/>
      <c r="B263"/>
      <c r="C263"/>
      <c r="D263" s="57"/>
      <c r="E263" s="57"/>
      <c r="F263" s="57"/>
      <c r="G263" s="57"/>
      <c r="H263" s="57"/>
      <c r="M263" s="57"/>
      <c r="N263" s="57"/>
      <c r="O263"/>
      <c r="P263"/>
      <c r="Q263"/>
      <c r="R263"/>
      <c r="S263"/>
      <c r="T263"/>
      <c r="U263"/>
      <c r="V263"/>
    </row>
    <row r="264" spans="1:22" x14ac:dyDescent="0.25">
      <c r="A264"/>
      <c r="B264"/>
      <c r="C264"/>
      <c r="D264" s="57"/>
      <c r="E264" s="57"/>
      <c r="F264" s="57"/>
      <c r="G264" s="57"/>
      <c r="H264" s="57"/>
      <c r="M264" s="57"/>
      <c r="N264" s="57"/>
      <c r="O264"/>
      <c r="P264"/>
      <c r="Q264"/>
      <c r="R264"/>
      <c r="S264"/>
      <c r="T264"/>
      <c r="U264"/>
      <c r="V264"/>
    </row>
    <row r="265" spans="1:22" x14ac:dyDescent="0.25">
      <c r="A265"/>
      <c r="B265"/>
      <c r="C265"/>
      <c r="D265" s="57"/>
      <c r="E265" s="57"/>
      <c r="F265" s="57"/>
      <c r="G265" s="57"/>
      <c r="H265" s="57"/>
      <c r="M265" s="57"/>
      <c r="N265" s="57"/>
      <c r="O265"/>
      <c r="P265"/>
      <c r="Q265"/>
      <c r="R265"/>
      <c r="S265"/>
      <c r="T265"/>
      <c r="U265"/>
      <c r="V265"/>
    </row>
    <row r="266" spans="1:22" x14ac:dyDescent="0.25">
      <c r="A266"/>
      <c r="B266"/>
      <c r="C266"/>
      <c r="D266" s="57"/>
      <c r="E266" s="57"/>
      <c r="F266" s="57"/>
      <c r="G266" s="57"/>
      <c r="H266" s="57"/>
      <c r="M266" s="57"/>
      <c r="N266" s="57"/>
      <c r="O266"/>
      <c r="P266"/>
      <c r="Q266"/>
      <c r="R266"/>
      <c r="S266"/>
      <c r="T266"/>
      <c r="U266"/>
      <c r="V266"/>
    </row>
    <row r="267" spans="1:22" x14ac:dyDescent="0.25">
      <c r="A267"/>
      <c r="B267"/>
      <c r="C267"/>
      <c r="D267" s="57"/>
      <c r="E267" s="57"/>
      <c r="F267" s="57"/>
      <c r="G267" s="57"/>
      <c r="H267" s="57"/>
      <c r="M267" s="57"/>
      <c r="N267" s="57"/>
      <c r="O267"/>
      <c r="P267"/>
      <c r="Q267"/>
      <c r="R267"/>
      <c r="S267"/>
      <c r="T267"/>
      <c r="U267"/>
      <c r="V267"/>
    </row>
    <row r="268" spans="1:22" x14ac:dyDescent="0.25">
      <c r="A268"/>
      <c r="B268"/>
      <c r="C268"/>
      <c r="D268" s="57"/>
      <c r="E268" s="57"/>
      <c r="F268" s="57"/>
      <c r="G268" s="57"/>
      <c r="H268" s="57"/>
      <c r="M268" s="57"/>
      <c r="N268" s="57"/>
      <c r="O268"/>
      <c r="P268"/>
      <c r="Q268"/>
      <c r="R268"/>
      <c r="S268"/>
      <c r="T268"/>
      <c r="U268"/>
      <c r="V268"/>
    </row>
    <row r="269" spans="1:22" x14ac:dyDescent="0.25">
      <c r="A269"/>
      <c r="B269"/>
      <c r="C269"/>
      <c r="D269" s="57"/>
      <c r="E269" s="57"/>
      <c r="F269" s="57"/>
      <c r="G269" s="57"/>
      <c r="H269" s="57"/>
      <c r="M269" s="57"/>
      <c r="N269" s="57"/>
      <c r="O269"/>
      <c r="P269"/>
      <c r="Q269"/>
      <c r="R269"/>
      <c r="S269"/>
      <c r="T269"/>
      <c r="U269"/>
      <c r="V269"/>
    </row>
    <row r="270" spans="1:22" x14ac:dyDescent="0.25">
      <c r="A270"/>
      <c r="B270"/>
      <c r="C270"/>
      <c r="D270" s="57"/>
      <c r="E270" s="57"/>
      <c r="F270" s="57"/>
      <c r="G270" s="57"/>
      <c r="H270" s="57"/>
      <c r="M270" s="57"/>
      <c r="N270" s="57"/>
      <c r="O270"/>
      <c r="P270"/>
      <c r="Q270"/>
      <c r="R270"/>
      <c r="S270"/>
      <c r="T270"/>
      <c r="U270"/>
      <c r="V270"/>
    </row>
    <row r="271" spans="1:22" x14ac:dyDescent="0.25">
      <c r="A271"/>
      <c r="B271"/>
      <c r="C271"/>
      <c r="D271" s="57"/>
      <c r="E271" s="57"/>
      <c r="F271" s="57"/>
      <c r="G271" s="57"/>
      <c r="H271" s="57"/>
      <c r="M271" s="57"/>
      <c r="N271" s="57"/>
      <c r="O271"/>
      <c r="P271"/>
      <c r="Q271"/>
      <c r="R271"/>
      <c r="S271"/>
      <c r="T271"/>
      <c r="U271"/>
      <c r="V271"/>
    </row>
    <row r="272" spans="1:22" x14ac:dyDescent="0.25">
      <c r="A272"/>
      <c r="B272"/>
      <c r="C272"/>
      <c r="D272" s="57"/>
      <c r="E272" s="57"/>
      <c r="F272" s="57"/>
      <c r="G272" s="57"/>
      <c r="H272" s="57"/>
      <c r="M272" s="57"/>
      <c r="N272" s="57"/>
      <c r="O272"/>
      <c r="P272"/>
      <c r="Q272"/>
      <c r="R272"/>
      <c r="S272"/>
      <c r="T272"/>
      <c r="U272"/>
      <c r="V272"/>
    </row>
    <row r="273" spans="1:22" x14ac:dyDescent="0.25">
      <c r="A273"/>
      <c r="B273"/>
      <c r="C273"/>
      <c r="D273" s="57"/>
      <c r="E273" s="57"/>
      <c r="F273" s="57"/>
      <c r="G273" s="57"/>
      <c r="H273" s="57"/>
      <c r="M273" s="57"/>
      <c r="N273" s="57"/>
      <c r="O273"/>
      <c r="P273"/>
      <c r="Q273"/>
      <c r="R273"/>
      <c r="S273"/>
      <c r="T273"/>
      <c r="U273"/>
      <c r="V273"/>
    </row>
    <row r="274" spans="1:22" x14ac:dyDescent="0.25">
      <c r="A274"/>
      <c r="B274"/>
      <c r="C274"/>
      <c r="D274" s="57"/>
      <c r="E274" s="57"/>
      <c r="F274" s="57"/>
      <c r="G274" s="57"/>
      <c r="H274" s="57"/>
      <c r="M274" s="57"/>
      <c r="N274" s="57"/>
      <c r="O274"/>
      <c r="P274"/>
      <c r="Q274"/>
      <c r="R274"/>
      <c r="S274"/>
      <c r="T274"/>
      <c r="U274"/>
      <c r="V274"/>
    </row>
    <row r="275" spans="1:22" x14ac:dyDescent="0.25">
      <c r="A275"/>
      <c r="B275"/>
      <c r="C275"/>
      <c r="D275" s="57"/>
      <c r="E275" s="57"/>
      <c r="F275" s="57"/>
      <c r="G275" s="57"/>
      <c r="H275" s="57"/>
      <c r="M275" s="57"/>
      <c r="N275" s="57"/>
      <c r="O275"/>
      <c r="P275"/>
      <c r="Q275"/>
      <c r="R275"/>
      <c r="S275"/>
      <c r="T275"/>
      <c r="U275"/>
      <c r="V275"/>
    </row>
    <row r="276" spans="1:22" x14ac:dyDescent="0.25">
      <c r="A276"/>
      <c r="B276"/>
      <c r="C276"/>
      <c r="D276" s="57"/>
      <c r="E276" s="57"/>
      <c r="F276" s="57"/>
      <c r="G276" s="57"/>
      <c r="H276" s="57"/>
      <c r="M276" s="57"/>
      <c r="N276" s="57"/>
      <c r="O276"/>
      <c r="P276"/>
      <c r="Q276"/>
      <c r="R276"/>
      <c r="S276"/>
      <c r="T276"/>
      <c r="U276"/>
      <c r="V276"/>
    </row>
    <row r="277" spans="1:22" x14ac:dyDescent="0.25">
      <c r="A277"/>
      <c r="B277"/>
      <c r="C277"/>
      <c r="D277" s="57"/>
      <c r="E277" s="57"/>
      <c r="F277" s="57"/>
      <c r="G277" s="57"/>
      <c r="H277" s="57"/>
      <c r="M277" s="57"/>
      <c r="N277" s="57"/>
      <c r="O277"/>
      <c r="P277"/>
      <c r="Q277"/>
      <c r="R277"/>
      <c r="S277"/>
      <c r="T277"/>
      <c r="U277"/>
      <c r="V277"/>
    </row>
    <row r="278" spans="1:22" x14ac:dyDescent="0.25">
      <c r="A278"/>
      <c r="B278"/>
      <c r="C278"/>
      <c r="D278" s="57"/>
      <c r="E278" s="57"/>
      <c r="F278" s="57"/>
      <c r="G278" s="57"/>
      <c r="H278" s="57"/>
      <c r="M278" s="57"/>
      <c r="N278" s="57"/>
      <c r="O278"/>
      <c r="P278"/>
      <c r="Q278"/>
      <c r="R278"/>
      <c r="S278"/>
      <c r="T278"/>
      <c r="U278"/>
      <c r="V278"/>
    </row>
    <row r="279" spans="1:22" x14ac:dyDescent="0.25">
      <c r="A279"/>
      <c r="B279"/>
      <c r="C279"/>
      <c r="D279" s="57"/>
      <c r="E279" s="57"/>
      <c r="F279" s="57"/>
      <c r="G279" s="57"/>
      <c r="H279" s="57"/>
      <c r="M279" s="57"/>
      <c r="N279" s="57"/>
      <c r="O279"/>
      <c r="P279"/>
      <c r="Q279"/>
      <c r="R279"/>
      <c r="S279"/>
      <c r="T279"/>
      <c r="U279"/>
      <c r="V279"/>
    </row>
    <row r="280" spans="1:22" x14ac:dyDescent="0.25">
      <c r="A280"/>
      <c r="B280"/>
      <c r="C280"/>
      <c r="D280" s="57"/>
      <c r="E280" s="57"/>
      <c r="F280" s="57"/>
      <c r="G280" s="57"/>
      <c r="H280" s="57"/>
      <c r="M280" s="57"/>
      <c r="N280" s="57"/>
      <c r="O280"/>
      <c r="P280"/>
      <c r="Q280"/>
      <c r="R280"/>
      <c r="S280"/>
      <c r="T280"/>
      <c r="U280"/>
      <c r="V280"/>
    </row>
    <row r="281" spans="1:22" x14ac:dyDescent="0.25">
      <c r="A281"/>
      <c r="B281"/>
      <c r="C281"/>
      <c r="D281" s="57"/>
      <c r="E281" s="57"/>
      <c r="F281" s="57"/>
      <c r="G281" s="57"/>
      <c r="H281" s="57"/>
      <c r="M281" s="57"/>
      <c r="N281" s="57"/>
      <c r="O281"/>
      <c r="P281"/>
      <c r="Q281"/>
      <c r="R281"/>
      <c r="S281"/>
      <c r="T281"/>
      <c r="U281"/>
      <c r="V281"/>
    </row>
    <row r="282" spans="1:22" x14ac:dyDescent="0.25">
      <c r="A282"/>
      <c r="B282"/>
      <c r="C282"/>
      <c r="D282" s="57"/>
      <c r="E282" s="57"/>
      <c r="F282" s="57"/>
      <c r="G282" s="57"/>
      <c r="H282" s="57"/>
      <c r="M282" s="57"/>
      <c r="N282" s="57"/>
      <c r="O282"/>
      <c r="P282"/>
      <c r="Q282"/>
      <c r="R282"/>
      <c r="S282"/>
      <c r="T282"/>
      <c r="U282"/>
      <c r="V282"/>
    </row>
    <row r="283" spans="1:22" x14ac:dyDescent="0.25">
      <c r="A283"/>
      <c r="B283"/>
      <c r="C283"/>
      <c r="D283" s="57"/>
      <c r="E283" s="57"/>
      <c r="F283" s="57"/>
      <c r="G283" s="57"/>
      <c r="H283" s="57"/>
      <c r="M283" s="57"/>
      <c r="N283" s="57"/>
      <c r="O283"/>
      <c r="P283"/>
      <c r="Q283"/>
      <c r="R283"/>
      <c r="S283"/>
      <c r="T283"/>
      <c r="U283"/>
      <c r="V283"/>
    </row>
    <row r="284" spans="1:22" x14ac:dyDescent="0.25">
      <c r="A284"/>
      <c r="B284"/>
      <c r="C284"/>
      <c r="D284" s="57"/>
      <c r="E284" s="57"/>
      <c r="F284" s="57"/>
      <c r="G284" s="57"/>
      <c r="H284" s="57"/>
      <c r="M284" s="57"/>
      <c r="N284" s="57"/>
      <c r="O284"/>
      <c r="P284"/>
      <c r="Q284"/>
      <c r="R284"/>
      <c r="S284"/>
      <c r="T284"/>
      <c r="U284"/>
      <c r="V284"/>
    </row>
    <row r="285" spans="1:22" x14ac:dyDescent="0.25">
      <c r="A285"/>
      <c r="B285"/>
      <c r="C285"/>
      <c r="D285" s="57"/>
      <c r="E285" s="57"/>
      <c r="F285" s="57"/>
      <c r="G285" s="57"/>
      <c r="H285" s="57"/>
      <c r="M285" s="57"/>
      <c r="N285" s="57"/>
      <c r="O285"/>
      <c r="P285"/>
      <c r="Q285"/>
      <c r="R285"/>
      <c r="S285"/>
      <c r="T285"/>
      <c r="U285"/>
      <c r="V285"/>
    </row>
    <row r="286" spans="1:22" x14ac:dyDescent="0.25">
      <c r="A286"/>
      <c r="B286"/>
      <c r="C286"/>
      <c r="D286" s="57"/>
      <c r="E286" s="57"/>
      <c r="F286" s="57"/>
      <c r="G286" s="57"/>
      <c r="H286" s="57"/>
      <c r="M286" s="57"/>
      <c r="N286" s="57"/>
      <c r="O286"/>
      <c r="P286"/>
      <c r="Q286"/>
      <c r="R286"/>
      <c r="S286"/>
      <c r="T286"/>
      <c r="U286"/>
      <c r="V286"/>
    </row>
    <row r="287" spans="1:22" x14ac:dyDescent="0.25">
      <c r="A287"/>
      <c r="B287"/>
      <c r="C287"/>
      <c r="D287" s="57"/>
      <c r="E287" s="57"/>
      <c r="F287" s="57"/>
      <c r="G287" s="57"/>
      <c r="H287" s="57"/>
      <c r="M287" s="57"/>
      <c r="N287" s="57"/>
      <c r="O287"/>
      <c r="P287"/>
      <c r="Q287"/>
      <c r="R287"/>
      <c r="S287"/>
      <c r="T287"/>
      <c r="U287"/>
      <c r="V287"/>
    </row>
    <row r="288" spans="1:22" x14ac:dyDescent="0.25">
      <c r="A288"/>
      <c r="B288"/>
      <c r="C288"/>
      <c r="D288" s="57"/>
      <c r="E288" s="57"/>
      <c r="F288" s="57"/>
      <c r="G288" s="57"/>
      <c r="H288" s="57"/>
      <c r="M288" s="57"/>
      <c r="N288" s="57"/>
      <c r="O288"/>
      <c r="P288"/>
      <c r="Q288"/>
      <c r="R288"/>
      <c r="S288"/>
      <c r="T288"/>
      <c r="U288"/>
      <c r="V288"/>
    </row>
    <row r="289" spans="1:22" x14ac:dyDescent="0.25">
      <c r="A289"/>
      <c r="B289"/>
      <c r="C289"/>
      <c r="D289" s="57"/>
      <c r="E289" s="57"/>
      <c r="F289" s="57"/>
      <c r="G289" s="57"/>
      <c r="H289" s="57"/>
      <c r="M289" s="57"/>
      <c r="N289" s="57"/>
      <c r="O289"/>
      <c r="P289"/>
      <c r="Q289"/>
      <c r="R289"/>
      <c r="S289"/>
      <c r="T289"/>
      <c r="U289"/>
      <c r="V289"/>
    </row>
    <row r="290" spans="1:22" x14ac:dyDescent="0.25">
      <c r="A290"/>
      <c r="B290"/>
      <c r="C290"/>
      <c r="D290" s="57"/>
      <c r="E290" s="57"/>
      <c r="F290" s="57"/>
      <c r="G290" s="57"/>
      <c r="H290" s="57"/>
      <c r="M290" s="57"/>
      <c r="N290" s="57"/>
      <c r="O290"/>
      <c r="P290"/>
      <c r="Q290"/>
      <c r="R290"/>
      <c r="S290"/>
      <c r="T290"/>
      <c r="U290"/>
      <c r="V290"/>
    </row>
    <row r="291" spans="1:22" x14ac:dyDescent="0.25">
      <c r="A291"/>
      <c r="B291"/>
      <c r="C291"/>
      <c r="D291" s="57"/>
      <c r="E291" s="57"/>
      <c r="F291" s="57"/>
      <c r="G291" s="57"/>
      <c r="H291" s="57"/>
      <c r="M291" s="57"/>
      <c r="N291" s="57"/>
      <c r="O291"/>
      <c r="P291"/>
      <c r="Q291"/>
      <c r="R291"/>
      <c r="S291"/>
      <c r="T291"/>
      <c r="U291"/>
      <c r="V291"/>
    </row>
    <row r="292" spans="1:22" x14ac:dyDescent="0.25">
      <c r="A292"/>
      <c r="B292"/>
      <c r="C292"/>
      <c r="D292" s="57"/>
      <c r="E292" s="57"/>
      <c r="F292" s="57"/>
      <c r="G292" s="57"/>
      <c r="H292" s="57"/>
      <c r="M292" s="57"/>
      <c r="N292" s="57"/>
      <c r="O292"/>
      <c r="P292"/>
      <c r="Q292"/>
      <c r="R292"/>
      <c r="S292"/>
      <c r="T292"/>
      <c r="U292"/>
      <c r="V292"/>
    </row>
    <row r="293" spans="1:22" x14ac:dyDescent="0.25">
      <c r="A293"/>
      <c r="B293"/>
      <c r="C293"/>
      <c r="D293" s="57"/>
      <c r="E293" s="57"/>
      <c r="F293" s="57"/>
      <c r="G293" s="57"/>
      <c r="H293" s="57"/>
      <c r="M293" s="57"/>
      <c r="N293" s="57"/>
      <c r="O293"/>
      <c r="P293"/>
      <c r="Q293"/>
      <c r="R293"/>
      <c r="S293"/>
      <c r="T293"/>
      <c r="U293"/>
      <c r="V293"/>
    </row>
    <row r="294" spans="1:22" x14ac:dyDescent="0.25">
      <c r="A294"/>
      <c r="B294"/>
      <c r="C294"/>
      <c r="D294" s="57"/>
      <c r="E294" s="57"/>
      <c r="F294" s="57"/>
      <c r="G294" s="57"/>
      <c r="H294" s="57"/>
      <c r="M294" s="57"/>
      <c r="N294" s="57"/>
      <c r="O294"/>
      <c r="P294"/>
      <c r="Q294"/>
      <c r="R294"/>
      <c r="S294"/>
      <c r="T294"/>
      <c r="U294"/>
      <c r="V294"/>
    </row>
    <row r="295" spans="1:22" x14ac:dyDescent="0.25">
      <c r="A295"/>
      <c r="B295"/>
      <c r="C295"/>
      <c r="D295" s="57"/>
      <c r="E295" s="57"/>
      <c r="F295" s="57"/>
      <c r="G295" s="57"/>
      <c r="H295" s="57"/>
      <c r="M295" s="57"/>
      <c r="N295" s="57"/>
      <c r="O295"/>
      <c r="P295"/>
      <c r="Q295"/>
      <c r="R295"/>
      <c r="S295"/>
      <c r="T295"/>
      <c r="U295"/>
      <c r="V295"/>
    </row>
    <row r="296" spans="1:22" x14ac:dyDescent="0.25">
      <c r="A296"/>
      <c r="B296"/>
      <c r="C296"/>
      <c r="D296" s="57"/>
      <c r="E296" s="57"/>
      <c r="F296" s="57"/>
      <c r="G296" s="57"/>
      <c r="H296" s="57"/>
      <c r="M296" s="57"/>
      <c r="N296" s="57"/>
      <c r="O296"/>
      <c r="P296"/>
      <c r="Q296"/>
      <c r="R296"/>
      <c r="S296"/>
      <c r="T296"/>
      <c r="U296"/>
      <c r="V296"/>
    </row>
    <row r="297" spans="1:22" x14ac:dyDescent="0.25">
      <c r="A297"/>
      <c r="B297"/>
      <c r="C297"/>
      <c r="D297" s="57"/>
      <c r="E297" s="57"/>
      <c r="F297" s="57"/>
      <c r="G297" s="57"/>
      <c r="H297" s="57"/>
      <c r="M297" s="57"/>
      <c r="N297" s="57"/>
      <c r="O297"/>
      <c r="P297"/>
      <c r="Q297"/>
      <c r="R297"/>
      <c r="S297"/>
      <c r="T297"/>
      <c r="U297"/>
      <c r="V297"/>
    </row>
    <row r="298" spans="1:22" x14ac:dyDescent="0.25">
      <c r="A298"/>
      <c r="B298"/>
      <c r="C298"/>
      <c r="D298" s="57"/>
      <c r="E298" s="57"/>
      <c r="F298" s="57"/>
      <c r="G298" s="57"/>
      <c r="H298" s="57"/>
      <c r="M298" s="57"/>
      <c r="N298" s="57"/>
      <c r="O298"/>
      <c r="P298"/>
      <c r="Q298"/>
      <c r="R298"/>
      <c r="S298"/>
      <c r="T298"/>
      <c r="U298"/>
      <c r="V298"/>
    </row>
    <row r="299" spans="1:22" x14ac:dyDescent="0.25">
      <c r="A299"/>
      <c r="B299"/>
      <c r="C299"/>
      <c r="D299" s="57"/>
      <c r="E299" s="57"/>
      <c r="F299" s="57"/>
      <c r="G299" s="57"/>
      <c r="H299" s="57"/>
      <c r="M299" s="57"/>
      <c r="N299" s="57"/>
      <c r="O299"/>
      <c r="P299"/>
      <c r="Q299"/>
      <c r="R299"/>
      <c r="S299"/>
      <c r="T299"/>
      <c r="U299"/>
      <c r="V299"/>
    </row>
    <row r="300" spans="1:22" x14ac:dyDescent="0.25">
      <c r="A300"/>
      <c r="B300"/>
      <c r="C300"/>
      <c r="D300" s="57"/>
      <c r="E300" s="57"/>
      <c r="F300" s="57"/>
      <c r="G300" s="57"/>
      <c r="H300" s="57"/>
      <c r="M300" s="57"/>
      <c r="N300" s="57"/>
      <c r="O300"/>
      <c r="P300"/>
      <c r="Q300"/>
      <c r="R300"/>
      <c r="S300"/>
      <c r="T300"/>
      <c r="U300"/>
      <c r="V300"/>
    </row>
    <row r="301" spans="1:22" x14ac:dyDescent="0.25">
      <c r="A301"/>
      <c r="B301"/>
      <c r="C301"/>
      <c r="D301" s="57"/>
      <c r="E301" s="57"/>
      <c r="F301" s="57"/>
      <c r="G301" s="57"/>
      <c r="H301" s="57"/>
      <c r="M301" s="57"/>
      <c r="N301" s="57"/>
      <c r="O301"/>
      <c r="P301"/>
      <c r="Q301"/>
      <c r="R301"/>
      <c r="S301"/>
      <c r="T301"/>
      <c r="U301"/>
      <c r="V301"/>
    </row>
    <row r="302" spans="1:22" x14ac:dyDescent="0.25">
      <c r="A302"/>
      <c r="B302"/>
      <c r="C302"/>
      <c r="D302" s="57"/>
      <c r="E302" s="57"/>
      <c r="F302" s="57"/>
      <c r="G302" s="57"/>
      <c r="H302" s="57"/>
      <c r="M302" s="57"/>
      <c r="N302" s="57"/>
      <c r="O302"/>
      <c r="P302"/>
      <c r="Q302"/>
      <c r="R302"/>
      <c r="S302"/>
      <c r="T302"/>
      <c r="U302"/>
      <c r="V302"/>
    </row>
    <row r="303" spans="1:22" x14ac:dyDescent="0.25">
      <c r="A303"/>
      <c r="B303"/>
      <c r="C303"/>
      <c r="D303" s="57"/>
      <c r="E303" s="57"/>
      <c r="F303" s="57"/>
      <c r="G303" s="57"/>
      <c r="H303" s="57"/>
      <c r="M303" s="57"/>
      <c r="N303" s="57"/>
      <c r="O303"/>
      <c r="P303"/>
      <c r="Q303"/>
      <c r="R303"/>
      <c r="S303"/>
      <c r="T303"/>
      <c r="U303"/>
      <c r="V303"/>
    </row>
    <row r="304" spans="1:22" x14ac:dyDescent="0.25">
      <c r="A304"/>
      <c r="B304"/>
      <c r="C304"/>
      <c r="D304" s="57"/>
      <c r="E304" s="57"/>
      <c r="F304" s="57"/>
      <c r="G304" s="57"/>
      <c r="H304" s="57"/>
      <c r="M304" s="57"/>
      <c r="N304" s="57"/>
      <c r="O304"/>
      <c r="P304"/>
      <c r="Q304"/>
      <c r="R304"/>
      <c r="S304"/>
      <c r="T304"/>
      <c r="U304"/>
      <c r="V304"/>
    </row>
    <row r="305" spans="1:22" x14ac:dyDescent="0.25">
      <c r="A305"/>
      <c r="B305"/>
      <c r="C305"/>
      <c r="D305" s="57"/>
      <c r="E305" s="57"/>
      <c r="F305" s="57"/>
      <c r="G305" s="57"/>
      <c r="H305" s="57"/>
      <c r="M305" s="57"/>
      <c r="N305" s="57"/>
      <c r="O305"/>
      <c r="P305"/>
      <c r="Q305"/>
      <c r="R305"/>
      <c r="S305"/>
      <c r="T305"/>
      <c r="U305"/>
      <c r="V305"/>
    </row>
    <row r="306" spans="1:22" x14ac:dyDescent="0.25">
      <c r="A306"/>
      <c r="B306"/>
      <c r="C306"/>
      <c r="D306" s="57"/>
      <c r="E306" s="57"/>
      <c r="F306" s="57"/>
      <c r="G306" s="57"/>
      <c r="H306" s="57"/>
      <c r="M306" s="57"/>
      <c r="N306" s="57"/>
      <c r="O306"/>
      <c r="P306"/>
      <c r="Q306"/>
      <c r="R306"/>
      <c r="S306"/>
      <c r="T306"/>
      <c r="U306"/>
      <c r="V306"/>
    </row>
    <row r="307" spans="1:22" x14ac:dyDescent="0.25">
      <c r="A307"/>
      <c r="B307"/>
      <c r="C307"/>
      <c r="D307" s="57"/>
      <c r="E307" s="57"/>
      <c r="F307" s="57"/>
      <c r="G307" s="57"/>
      <c r="H307" s="57"/>
      <c r="M307" s="57"/>
      <c r="N307" s="57"/>
      <c r="O307"/>
      <c r="P307"/>
      <c r="Q307"/>
      <c r="R307"/>
      <c r="S307"/>
      <c r="T307"/>
      <c r="U307"/>
      <c r="V307"/>
    </row>
    <row r="308" spans="1:22" x14ac:dyDescent="0.25">
      <c r="A308"/>
      <c r="B308"/>
      <c r="C308"/>
      <c r="D308" s="57"/>
      <c r="E308" s="57"/>
      <c r="F308" s="57"/>
      <c r="G308" s="57"/>
      <c r="H308" s="57"/>
      <c r="M308" s="57"/>
      <c r="N308" s="57"/>
      <c r="O308"/>
      <c r="P308"/>
      <c r="Q308"/>
      <c r="R308"/>
      <c r="S308"/>
      <c r="T308"/>
      <c r="U308"/>
      <c r="V308"/>
    </row>
    <row r="309" spans="1:22" x14ac:dyDescent="0.25">
      <c r="A309"/>
      <c r="B309"/>
      <c r="C309"/>
      <c r="D309" s="57"/>
      <c r="E309" s="57"/>
      <c r="F309" s="57"/>
      <c r="G309" s="57"/>
      <c r="H309" s="57"/>
      <c r="M309" s="57"/>
      <c r="N309" s="57"/>
      <c r="O309"/>
      <c r="P309"/>
      <c r="Q309"/>
      <c r="R309"/>
      <c r="S309"/>
      <c r="T309"/>
      <c r="U309"/>
      <c r="V309"/>
    </row>
    <row r="310" spans="1:22" x14ac:dyDescent="0.25">
      <c r="A310"/>
      <c r="B310"/>
      <c r="C310"/>
      <c r="D310" s="57"/>
      <c r="E310" s="57"/>
      <c r="F310" s="57"/>
      <c r="G310" s="57"/>
      <c r="H310" s="57"/>
      <c r="M310" s="57"/>
      <c r="N310" s="57"/>
      <c r="O310"/>
      <c r="P310"/>
      <c r="Q310"/>
      <c r="R310"/>
      <c r="S310"/>
      <c r="T310"/>
      <c r="U310"/>
      <c r="V310"/>
    </row>
    <row r="311" spans="1:22" x14ac:dyDescent="0.25">
      <c r="A311"/>
      <c r="B311"/>
      <c r="C311"/>
      <c r="D311" s="57"/>
      <c r="E311" s="57"/>
      <c r="F311" s="57"/>
      <c r="G311" s="57"/>
      <c r="H311" s="57"/>
      <c r="M311" s="57"/>
      <c r="N311" s="57"/>
      <c r="O311"/>
      <c r="P311"/>
      <c r="Q311"/>
      <c r="R311"/>
      <c r="S311"/>
      <c r="T311"/>
      <c r="U311"/>
      <c r="V311"/>
    </row>
    <row r="312" spans="1:22" x14ac:dyDescent="0.25">
      <c r="A312"/>
      <c r="B312"/>
      <c r="C312"/>
      <c r="D312" s="57"/>
      <c r="E312" s="57"/>
      <c r="F312" s="57"/>
      <c r="G312" s="57"/>
      <c r="H312" s="57"/>
      <c r="M312" s="57"/>
      <c r="N312" s="57"/>
      <c r="O312"/>
      <c r="P312"/>
      <c r="Q312"/>
      <c r="R312"/>
      <c r="S312"/>
      <c r="T312"/>
      <c r="U312"/>
      <c r="V312"/>
    </row>
    <row r="313" spans="1:22" x14ac:dyDescent="0.25">
      <c r="A313"/>
      <c r="B313"/>
      <c r="C313"/>
      <c r="D313" s="57"/>
      <c r="E313" s="57"/>
      <c r="F313" s="57"/>
      <c r="G313" s="57"/>
      <c r="H313" s="57"/>
      <c r="M313" s="57"/>
      <c r="N313" s="57"/>
      <c r="O313"/>
      <c r="P313"/>
      <c r="Q313"/>
      <c r="R313"/>
      <c r="S313"/>
      <c r="T313"/>
      <c r="U313"/>
      <c r="V313"/>
    </row>
    <row r="314" spans="1:22" x14ac:dyDescent="0.25">
      <c r="A314"/>
      <c r="B314"/>
      <c r="C314"/>
      <c r="D314" s="57"/>
      <c r="E314" s="57"/>
      <c r="F314" s="57"/>
      <c r="G314" s="57"/>
      <c r="H314" s="57"/>
      <c r="M314" s="57"/>
      <c r="N314" s="57"/>
      <c r="O314"/>
      <c r="P314"/>
      <c r="Q314"/>
      <c r="R314"/>
      <c r="S314"/>
      <c r="T314"/>
      <c r="U314"/>
      <c r="V314"/>
    </row>
    <row r="315" spans="1:22" x14ac:dyDescent="0.25">
      <c r="A315"/>
      <c r="B315"/>
      <c r="C315"/>
      <c r="D315" s="57"/>
      <c r="E315" s="57"/>
      <c r="F315" s="57"/>
      <c r="G315" s="57"/>
      <c r="H315" s="57"/>
      <c r="M315" s="57"/>
      <c r="N315" s="57"/>
      <c r="O315"/>
      <c r="P315"/>
      <c r="Q315"/>
      <c r="R315"/>
      <c r="S315"/>
      <c r="T315"/>
      <c r="U315"/>
      <c r="V315"/>
    </row>
    <row r="316" spans="1:22" x14ac:dyDescent="0.25">
      <c r="A316"/>
      <c r="B316"/>
      <c r="C316"/>
      <c r="D316" s="57"/>
      <c r="E316" s="57"/>
      <c r="F316" s="57"/>
      <c r="G316" s="57"/>
      <c r="H316" s="57"/>
      <c r="M316" s="57"/>
      <c r="N316" s="57"/>
      <c r="O316"/>
      <c r="P316"/>
      <c r="Q316"/>
      <c r="R316"/>
      <c r="S316"/>
      <c r="T316"/>
      <c r="U316"/>
      <c r="V316"/>
    </row>
    <row r="317" spans="1:22" x14ac:dyDescent="0.25">
      <c r="A317"/>
      <c r="B317"/>
      <c r="C317"/>
      <c r="D317" s="57"/>
      <c r="E317" s="57"/>
      <c r="F317" s="57"/>
      <c r="G317" s="57"/>
      <c r="H317" s="57"/>
      <c r="M317" s="57"/>
      <c r="N317" s="57"/>
      <c r="O317"/>
      <c r="P317"/>
      <c r="Q317"/>
      <c r="R317"/>
      <c r="S317"/>
      <c r="T317"/>
      <c r="U317"/>
      <c r="V317"/>
    </row>
    <row r="318" spans="1:22" x14ac:dyDescent="0.25">
      <c r="A318"/>
      <c r="B318"/>
      <c r="C318"/>
      <c r="D318" s="57"/>
      <c r="E318" s="57"/>
      <c r="F318" s="57"/>
      <c r="G318" s="57"/>
      <c r="H318" s="57"/>
      <c r="M318" s="57"/>
      <c r="N318" s="57"/>
      <c r="O318"/>
      <c r="P318"/>
      <c r="Q318"/>
      <c r="R318"/>
      <c r="S318"/>
      <c r="T318"/>
      <c r="U318"/>
      <c r="V318"/>
    </row>
    <row r="319" spans="1:22" x14ac:dyDescent="0.25">
      <c r="A319"/>
      <c r="B319"/>
      <c r="C319"/>
      <c r="D319" s="57"/>
      <c r="E319" s="57"/>
      <c r="F319" s="57"/>
      <c r="G319" s="57"/>
      <c r="H319" s="57"/>
      <c r="M319" s="57"/>
      <c r="N319" s="57"/>
      <c r="O319"/>
      <c r="P319"/>
      <c r="Q319"/>
      <c r="R319"/>
      <c r="S319"/>
      <c r="T319"/>
      <c r="U319"/>
      <c r="V319"/>
    </row>
    <row r="320" spans="1:22" x14ac:dyDescent="0.25">
      <c r="A320"/>
      <c r="B320"/>
      <c r="C320"/>
      <c r="D320" s="57"/>
      <c r="E320" s="57"/>
      <c r="F320" s="57"/>
      <c r="G320" s="57"/>
      <c r="H320" s="57"/>
      <c r="M320" s="57"/>
      <c r="N320" s="57"/>
      <c r="O320"/>
      <c r="P320"/>
      <c r="Q320"/>
      <c r="R320"/>
      <c r="S320"/>
      <c r="T320"/>
      <c r="U320"/>
      <c r="V320"/>
    </row>
    <row r="321" spans="1:22" x14ac:dyDescent="0.25">
      <c r="A321"/>
      <c r="B321"/>
      <c r="C321"/>
      <c r="D321" s="57"/>
      <c r="E321" s="57"/>
      <c r="F321" s="57"/>
      <c r="G321" s="57"/>
      <c r="H321" s="57"/>
      <c r="M321" s="57"/>
      <c r="N321" s="57"/>
      <c r="O321"/>
      <c r="P321"/>
      <c r="Q321"/>
      <c r="R321"/>
      <c r="S321"/>
      <c r="T321"/>
      <c r="U321"/>
      <c r="V321"/>
    </row>
    <row r="322" spans="1:22" x14ac:dyDescent="0.25">
      <c r="A322"/>
      <c r="B322"/>
      <c r="C322"/>
      <c r="D322" s="57"/>
      <c r="E322" s="57"/>
      <c r="F322" s="57"/>
      <c r="G322" s="57"/>
      <c r="H322" s="57"/>
      <c r="M322" s="57"/>
      <c r="N322" s="57"/>
      <c r="O322"/>
      <c r="P322"/>
      <c r="Q322"/>
      <c r="R322"/>
      <c r="S322"/>
      <c r="T322"/>
      <c r="U322"/>
      <c r="V322"/>
    </row>
    <row r="323" spans="1:22" x14ac:dyDescent="0.25">
      <c r="A323"/>
      <c r="B323"/>
      <c r="C323"/>
      <c r="D323" s="57"/>
      <c r="E323" s="57"/>
      <c r="F323" s="57"/>
      <c r="G323" s="57"/>
      <c r="H323" s="57"/>
      <c r="M323" s="57"/>
      <c r="N323" s="57"/>
      <c r="O323"/>
      <c r="P323"/>
      <c r="Q323"/>
      <c r="R323"/>
      <c r="S323"/>
      <c r="T323"/>
      <c r="U323"/>
      <c r="V323"/>
    </row>
    <row r="324" spans="1:22" x14ac:dyDescent="0.25">
      <c r="A324"/>
      <c r="B324"/>
      <c r="C324"/>
      <c r="D324" s="57"/>
      <c r="E324" s="57"/>
      <c r="F324" s="57"/>
      <c r="G324" s="57"/>
      <c r="H324" s="57"/>
      <c r="M324" s="57"/>
      <c r="N324" s="57"/>
      <c r="O324"/>
      <c r="P324"/>
      <c r="Q324"/>
      <c r="R324"/>
      <c r="S324"/>
      <c r="T324"/>
      <c r="U324"/>
      <c r="V324"/>
    </row>
    <row r="325" spans="1:22" x14ac:dyDescent="0.25">
      <c r="A325"/>
      <c r="B325"/>
      <c r="C325"/>
      <c r="D325" s="57"/>
      <c r="E325" s="57"/>
      <c r="F325" s="57"/>
      <c r="G325" s="57"/>
      <c r="H325" s="57"/>
      <c r="M325" s="57"/>
      <c r="N325" s="57"/>
      <c r="O325"/>
      <c r="P325"/>
      <c r="Q325"/>
      <c r="R325"/>
      <c r="S325"/>
      <c r="T325"/>
      <c r="U325"/>
      <c r="V325"/>
    </row>
    <row r="326" spans="1:22" x14ac:dyDescent="0.25">
      <c r="A326"/>
      <c r="B326"/>
      <c r="C326"/>
      <c r="D326" s="57"/>
      <c r="E326" s="57"/>
      <c r="F326" s="57"/>
      <c r="G326" s="57"/>
      <c r="H326" s="57"/>
      <c r="M326" s="57"/>
      <c r="N326" s="57"/>
      <c r="O326"/>
      <c r="P326"/>
      <c r="Q326"/>
      <c r="R326"/>
      <c r="S326"/>
      <c r="T326"/>
      <c r="U326"/>
      <c r="V326"/>
    </row>
    <row r="327" spans="1:22" x14ac:dyDescent="0.25">
      <c r="A327"/>
      <c r="B327"/>
      <c r="C327"/>
      <c r="D327" s="57"/>
      <c r="E327" s="57"/>
      <c r="F327" s="57"/>
      <c r="G327" s="57"/>
      <c r="H327" s="57"/>
      <c r="M327" s="57"/>
      <c r="N327" s="57"/>
      <c r="O327"/>
      <c r="P327"/>
      <c r="Q327"/>
      <c r="R327"/>
      <c r="S327"/>
      <c r="T327"/>
      <c r="U327"/>
      <c r="V327"/>
    </row>
    <row r="328" spans="1:22" x14ac:dyDescent="0.25">
      <c r="A328"/>
      <c r="B328"/>
      <c r="C328"/>
      <c r="D328" s="57"/>
      <c r="E328" s="57"/>
      <c r="F328" s="57"/>
      <c r="G328" s="57"/>
      <c r="H328" s="57"/>
      <c r="M328" s="57"/>
      <c r="N328" s="57"/>
      <c r="O328"/>
      <c r="P328"/>
      <c r="Q328"/>
      <c r="R328"/>
      <c r="S328"/>
      <c r="T328"/>
      <c r="U328"/>
      <c r="V328"/>
    </row>
    <row r="329" spans="1:22" x14ac:dyDescent="0.25">
      <c r="A329"/>
      <c r="B329"/>
      <c r="C329"/>
      <c r="D329" s="57"/>
      <c r="E329" s="57"/>
      <c r="F329" s="57"/>
      <c r="G329" s="57"/>
      <c r="H329" s="57"/>
      <c r="M329" s="57"/>
      <c r="N329" s="57"/>
      <c r="O329"/>
      <c r="P329"/>
      <c r="Q329"/>
      <c r="R329"/>
      <c r="S329"/>
      <c r="T329"/>
      <c r="U329"/>
      <c r="V329"/>
    </row>
    <row r="330" spans="1:22" x14ac:dyDescent="0.25">
      <c r="A330"/>
      <c r="B330"/>
      <c r="C330"/>
      <c r="D330" s="57"/>
      <c r="E330" s="57"/>
      <c r="F330" s="57"/>
      <c r="G330" s="57"/>
      <c r="H330" s="57"/>
      <c r="M330" s="57"/>
      <c r="N330" s="57"/>
      <c r="O330"/>
      <c r="P330"/>
      <c r="Q330"/>
      <c r="R330"/>
      <c r="S330"/>
      <c r="T330"/>
      <c r="U330"/>
      <c r="V330"/>
    </row>
    <row r="331" spans="1:22" x14ac:dyDescent="0.25">
      <c r="A331"/>
      <c r="B331"/>
      <c r="C331"/>
      <c r="D331" s="57"/>
      <c r="E331" s="57"/>
      <c r="F331" s="57"/>
      <c r="G331" s="57"/>
      <c r="H331" s="57"/>
      <c r="M331" s="57"/>
      <c r="N331" s="57"/>
      <c r="O331"/>
      <c r="P331"/>
      <c r="Q331"/>
      <c r="R331"/>
      <c r="S331"/>
      <c r="T331"/>
      <c r="U331"/>
      <c r="V331"/>
    </row>
    <row r="332" spans="1:22" x14ac:dyDescent="0.25">
      <c r="A332"/>
      <c r="B332"/>
      <c r="C332"/>
      <c r="D332" s="57"/>
      <c r="E332" s="57"/>
      <c r="F332" s="57"/>
      <c r="G332" s="57"/>
      <c r="H332" s="57"/>
      <c r="M332" s="57"/>
      <c r="N332" s="57"/>
      <c r="O332"/>
      <c r="P332"/>
      <c r="Q332"/>
      <c r="R332"/>
      <c r="S332"/>
      <c r="T332"/>
      <c r="U332"/>
      <c r="V332"/>
    </row>
    <row r="333" spans="1:22" x14ac:dyDescent="0.25">
      <c r="A333"/>
      <c r="B333"/>
      <c r="C333"/>
      <c r="D333" s="57"/>
      <c r="E333" s="57"/>
      <c r="F333" s="57"/>
      <c r="G333" s="57"/>
      <c r="H333" s="57"/>
      <c r="M333" s="57"/>
      <c r="N333" s="57"/>
      <c r="O333"/>
      <c r="P333"/>
      <c r="Q333"/>
      <c r="R333"/>
      <c r="S333"/>
      <c r="T333"/>
      <c r="U333"/>
      <c r="V333"/>
    </row>
    <row r="334" spans="1:22" x14ac:dyDescent="0.25">
      <c r="A334"/>
      <c r="B334"/>
      <c r="C334"/>
      <c r="D334" s="57"/>
      <c r="E334" s="57"/>
      <c r="F334" s="57"/>
      <c r="G334" s="57"/>
      <c r="H334" s="57"/>
      <c r="M334" s="57"/>
      <c r="N334" s="57"/>
      <c r="O334"/>
      <c r="P334"/>
      <c r="Q334"/>
      <c r="R334"/>
      <c r="S334"/>
      <c r="T334"/>
      <c r="U334"/>
      <c r="V334"/>
    </row>
    <row r="335" spans="1:22" x14ac:dyDescent="0.25">
      <c r="A335"/>
      <c r="B335"/>
      <c r="C335"/>
      <c r="D335" s="57"/>
      <c r="E335" s="57"/>
      <c r="F335" s="57"/>
      <c r="G335" s="57"/>
      <c r="H335" s="57"/>
      <c r="M335" s="57"/>
      <c r="N335" s="57"/>
      <c r="O335"/>
      <c r="P335"/>
      <c r="Q335"/>
      <c r="R335"/>
      <c r="S335"/>
      <c r="T335"/>
      <c r="U335"/>
      <c r="V335"/>
    </row>
    <row r="336" spans="1:22" x14ac:dyDescent="0.25">
      <c r="A336"/>
      <c r="B336"/>
      <c r="C336"/>
      <c r="D336" s="57"/>
      <c r="E336" s="57"/>
      <c r="F336" s="57"/>
      <c r="G336" s="57"/>
      <c r="H336" s="57"/>
      <c r="M336" s="57"/>
      <c r="N336" s="57"/>
      <c r="O336"/>
      <c r="P336"/>
      <c r="Q336"/>
      <c r="R336"/>
      <c r="S336"/>
      <c r="T336"/>
      <c r="U336"/>
      <c r="V336"/>
    </row>
    <row r="337" spans="1:22" x14ac:dyDescent="0.25">
      <c r="A337"/>
      <c r="B337"/>
      <c r="C337"/>
      <c r="D337" s="57"/>
      <c r="E337" s="57"/>
      <c r="F337" s="57"/>
      <c r="G337" s="57"/>
      <c r="H337" s="57"/>
      <c r="M337" s="57"/>
      <c r="N337" s="57"/>
      <c r="O337"/>
      <c r="P337"/>
      <c r="Q337"/>
      <c r="R337"/>
      <c r="S337"/>
      <c r="T337"/>
      <c r="U337"/>
      <c r="V337"/>
    </row>
    <row r="338" spans="1:22" x14ac:dyDescent="0.25">
      <c r="A338"/>
      <c r="B338"/>
      <c r="C338"/>
      <c r="D338" s="57"/>
      <c r="E338" s="57"/>
      <c r="F338" s="57"/>
      <c r="G338" s="57"/>
      <c r="H338" s="57"/>
      <c r="M338" s="57"/>
      <c r="N338" s="57"/>
      <c r="O338"/>
      <c r="P338"/>
      <c r="Q338"/>
      <c r="R338"/>
      <c r="S338"/>
      <c r="T338"/>
      <c r="U338"/>
      <c r="V338"/>
    </row>
    <row r="339" spans="1:22" x14ac:dyDescent="0.25">
      <c r="A339"/>
      <c r="B339"/>
      <c r="C339"/>
      <c r="D339" s="57"/>
      <c r="E339" s="57"/>
      <c r="F339" s="57"/>
      <c r="G339" s="57"/>
      <c r="H339" s="57"/>
      <c r="M339" s="57"/>
      <c r="N339" s="57"/>
      <c r="O339"/>
      <c r="P339"/>
      <c r="Q339"/>
      <c r="R339"/>
      <c r="S339"/>
      <c r="T339"/>
      <c r="U339"/>
      <c r="V339"/>
    </row>
    <row r="340" spans="1:22" x14ac:dyDescent="0.25">
      <c r="A340"/>
      <c r="B340"/>
      <c r="C340"/>
      <c r="D340" s="57"/>
      <c r="E340" s="57"/>
      <c r="F340" s="57"/>
      <c r="G340" s="57"/>
      <c r="H340" s="57"/>
      <c r="M340" s="57"/>
      <c r="N340" s="57"/>
      <c r="O340"/>
      <c r="P340"/>
      <c r="Q340"/>
      <c r="R340"/>
      <c r="S340"/>
      <c r="T340"/>
      <c r="U340"/>
      <c r="V340"/>
    </row>
    <row r="341" spans="1:22" x14ac:dyDescent="0.25">
      <c r="A341"/>
      <c r="B341"/>
      <c r="C341"/>
      <c r="D341" s="57"/>
      <c r="E341" s="57"/>
      <c r="F341" s="57"/>
      <c r="G341" s="57"/>
      <c r="H341" s="57"/>
      <c r="M341" s="57"/>
      <c r="N341" s="57"/>
      <c r="O341"/>
      <c r="P341"/>
      <c r="Q341"/>
      <c r="R341"/>
      <c r="S341"/>
      <c r="T341"/>
      <c r="U341"/>
      <c r="V341"/>
    </row>
    <row r="342" spans="1:22" x14ac:dyDescent="0.25">
      <c r="A342"/>
      <c r="B342"/>
      <c r="C342"/>
      <c r="D342" s="57"/>
      <c r="E342" s="57"/>
      <c r="F342" s="57"/>
      <c r="G342" s="57"/>
      <c r="H342" s="57"/>
      <c r="M342" s="57"/>
      <c r="N342" s="57"/>
      <c r="O342"/>
      <c r="P342"/>
      <c r="Q342"/>
      <c r="R342"/>
      <c r="S342"/>
      <c r="T342"/>
      <c r="U342"/>
      <c r="V342"/>
    </row>
    <row r="343" spans="1:22" x14ac:dyDescent="0.25">
      <c r="A343"/>
      <c r="B343"/>
      <c r="C343"/>
      <c r="D343" s="57"/>
      <c r="E343" s="57"/>
      <c r="F343" s="57"/>
      <c r="G343" s="57"/>
      <c r="H343" s="57"/>
      <c r="M343" s="57"/>
      <c r="N343" s="57"/>
      <c r="O343"/>
      <c r="P343"/>
      <c r="Q343"/>
      <c r="R343"/>
      <c r="S343"/>
      <c r="T343"/>
      <c r="U343"/>
      <c r="V343"/>
    </row>
    <row r="344" spans="1:22" x14ac:dyDescent="0.25">
      <c r="A344"/>
      <c r="B344"/>
      <c r="C344"/>
      <c r="D344" s="57"/>
      <c r="E344" s="57"/>
      <c r="F344" s="57"/>
      <c r="G344" s="57"/>
      <c r="H344" s="57"/>
      <c r="M344" s="57"/>
      <c r="N344" s="57"/>
      <c r="O344"/>
      <c r="P344"/>
      <c r="Q344"/>
      <c r="R344"/>
      <c r="S344"/>
      <c r="T344"/>
      <c r="U344"/>
      <c r="V344"/>
    </row>
    <row r="345" spans="1:22" x14ac:dyDescent="0.25">
      <c r="A345"/>
      <c r="B345"/>
      <c r="C345"/>
      <c r="D345" s="57"/>
      <c r="E345" s="57"/>
      <c r="F345" s="57"/>
      <c r="G345" s="57"/>
      <c r="H345" s="57"/>
      <c r="M345" s="57"/>
      <c r="N345" s="57"/>
      <c r="O345"/>
      <c r="P345"/>
      <c r="Q345"/>
      <c r="R345"/>
      <c r="S345"/>
      <c r="T345"/>
      <c r="U345"/>
      <c r="V345"/>
    </row>
    <row r="346" spans="1:22" x14ac:dyDescent="0.25">
      <c r="A346"/>
      <c r="B346"/>
      <c r="C346"/>
      <c r="D346" s="57"/>
      <c r="E346" s="57"/>
      <c r="F346" s="57"/>
      <c r="G346" s="57"/>
      <c r="H346" s="57"/>
      <c r="M346" s="57"/>
      <c r="N346" s="57"/>
      <c r="O346"/>
      <c r="P346"/>
      <c r="Q346"/>
      <c r="R346"/>
      <c r="S346"/>
      <c r="T346"/>
      <c r="U346"/>
      <c r="V346"/>
    </row>
    <row r="347" spans="1:22" x14ac:dyDescent="0.25">
      <c r="A347"/>
      <c r="B347"/>
      <c r="C347"/>
      <c r="D347" s="57"/>
      <c r="E347" s="57"/>
      <c r="F347" s="57"/>
      <c r="G347" s="57"/>
      <c r="H347" s="57"/>
      <c r="M347" s="57"/>
      <c r="N347" s="57"/>
      <c r="O347"/>
      <c r="P347"/>
      <c r="Q347"/>
      <c r="R347"/>
      <c r="S347"/>
      <c r="T347"/>
      <c r="U347"/>
      <c r="V347"/>
    </row>
    <row r="348" spans="1:22" x14ac:dyDescent="0.25">
      <c r="A348"/>
      <c r="B348"/>
      <c r="C348"/>
      <c r="D348" s="57"/>
      <c r="E348" s="57"/>
      <c r="F348" s="57"/>
      <c r="G348" s="57"/>
      <c r="H348" s="57"/>
      <c r="M348" s="57"/>
      <c r="N348" s="57"/>
      <c r="O348"/>
      <c r="P348"/>
      <c r="Q348"/>
      <c r="R348"/>
      <c r="S348"/>
      <c r="T348"/>
      <c r="U348"/>
      <c r="V348"/>
    </row>
    <row r="349" spans="1:22" x14ac:dyDescent="0.25">
      <c r="A349"/>
      <c r="B349"/>
      <c r="C349"/>
      <c r="D349" s="57"/>
      <c r="E349" s="57"/>
      <c r="F349" s="57"/>
      <c r="G349" s="57"/>
      <c r="H349" s="57"/>
      <c r="M349" s="57"/>
      <c r="N349" s="57"/>
      <c r="O349"/>
      <c r="P349"/>
      <c r="Q349"/>
      <c r="R349"/>
      <c r="S349"/>
      <c r="T349"/>
      <c r="U349"/>
      <c r="V349"/>
    </row>
    <row r="350" spans="1:22" x14ac:dyDescent="0.25">
      <c r="A350"/>
      <c r="B350"/>
      <c r="C350"/>
      <c r="D350" s="57"/>
      <c r="E350" s="57"/>
      <c r="F350" s="57"/>
      <c r="G350" s="57"/>
      <c r="H350" s="57"/>
      <c r="M350" s="57"/>
      <c r="N350" s="57"/>
      <c r="O350"/>
      <c r="P350"/>
      <c r="Q350"/>
      <c r="R350"/>
      <c r="S350"/>
      <c r="T350"/>
      <c r="U350"/>
      <c r="V350"/>
    </row>
    <row r="351" spans="1:22" x14ac:dyDescent="0.25">
      <c r="A351"/>
      <c r="B351"/>
      <c r="C351"/>
      <c r="D351" s="57"/>
      <c r="E351" s="57"/>
      <c r="F351" s="57"/>
      <c r="G351" s="57"/>
      <c r="H351" s="57"/>
      <c r="M351" s="57"/>
      <c r="N351" s="57"/>
      <c r="O351"/>
      <c r="P351"/>
      <c r="Q351"/>
      <c r="R351"/>
      <c r="S351"/>
      <c r="T351"/>
      <c r="U351"/>
      <c r="V351"/>
    </row>
    <row r="352" spans="1:22" x14ac:dyDescent="0.25">
      <c r="A352"/>
      <c r="B352"/>
      <c r="C352"/>
      <c r="D352" s="57"/>
      <c r="E352" s="57"/>
      <c r="F352" s="57"/>
      <c r="G352" s="57"/>
      <c r="H352" s="57"/>
      <c r="M352" s="57"/>
      <c r="N352" s="57"/>
      <c r="O352"/>
      <c r="P352"/>
      <c r="Q352"/>
      <c r="R352"/>
      <c r="S352"/>
      <c r="T352"/>
      <c r="U352"/>
      <c r="V352"/>
    </row>
    <row r="353" spans="1:22" x14ac:dyDescent="0.25">
      <c r="A353"/>
      <c r="B353"/>
      <c r="C353"/>
      <c r="D353" s="57"/>
      <c r="E353" s="57"/>
      <c r="F353" s="57"/>
      <c r="G353" s="57"/>
      <c r="H353" s="57"/>
      <c r="M353" s="57"/>
      <c r="N353" s="57"/>
      <c r="O353"/>
      <c r="P353"/>
      <c r="Q353"/>
      <c r="R353"/>
      <c r="S353"/>
      <c r="T353"/>
      <c r="U353"/>
      <c r="V353"/>
    </row>
    <row r="354" spans="1:22" x14ac:dyDescent="0.25">
      <c r="A354"/>
      <c r="B354"/>
      <c r="C354"/>
      <c r="D354" s="57"/>
      <c r="E354" s="57"/>
      <c r="F354" s="57"/>
      <c r="G354" s="57"/>
      <c r="H354" s="57"/>
      <c r="M354" s="57"/>
      <c r="N354" s="57"/>
      <c r="O354"/>
      <c r="P354"/>
      <c r="Q354"/>
      <c r="R354"/>
      <c r="S354"/>
      <c r="T354"/>
      <c r="U354"/>
      <c r="V354"/>
    </row>
    <row r="355" spans="1:22" x14ac:dyDescent="0.25">
      <c r="A355"/>
      <c r="B355"/>
      <c r="C355"/>
      <c r="D355" s="57"/>
      <c r="E355" s="57"/>
      <c r="F355" s="57"/>
      <c r="G355" s="57"/>
      <c r="H355" s="57"/>
      <c r="M355" s="57"/>
      <c r="N355" s="57"/>
      <c r="O355"/>
      <c r="P355"/>
      <c r="Q355"/>
      <c r="R355"/>
      <c r="S355"/>
      <c r="T355"/>
      <c r="U355"/>
      <c r="V355"/>
    </row>
    <row r="356" spans="1:22" x14ac:dyDescent="0.25">
      <c r="A356"/>
      <c r="B356"/>
      <c r="C356"/>
      <c r="D356" s="57"/>
      <c r="E356" s="57"/>
      <c r="F356" s="57"/>
      <c r="G356" s="57"/>
      <c r="H356" s="57"/>
      <c r="M356" s="57"/>
      <c r="N356" s="57"/>
      <c r="O356"/>
      <c r="P356"/>
      <c r="Q356"/>
      <c r="R356"/>
      <c r="S356"/>
      <c r="T356"/>
      <c r="U356"/>
      <c r="V356"/>
    </row>
    <row r="357" spans="1:22" x14ac:dyDescent="0.25">
      <c r="A357"/>
      <c r="B357"/>
      <c r="C357"/>
      <c r="D357" s="57"/>
      <c r="E357" s="57"/>
      <c r="F357" s="57"/>
      <c r="G357" s="57"/>
      <c r="H357" s="57"/>
      <c r="M357" s="57"/>
      <c r="N357" s="57"/>
      <c r="O357"/>
      <c r="P357"/>
      <c r="Q357"/>
      <c r="R357"/>
      <c r="S357"/>
      <c r="T357"/>
      <c r="U357"/>
      <c r="V357"/>
    </row>
    <row r="358" spans="1:22" x14ac:dyDescent="0.25">
      <c r="A358"/>
      <c r="B358"/>
      <c r="C358"/>
      <c r="D358" s="57"/>
      <c r="E358" s="57"/>
      <c r="F358" s="57"/>
      <c r="G358" s="57"/>
      <c r="H358" s="57"/>
      <c r="M358" s="57"/>
      <c r="N358" s="57"/>
      <c r="O358"/>
      <c r="P358"/>
      <c r="Q358"/>
      <c r="R358"/>
      <c r="S358"/>
      <c r="T358"/>
      <c r="U358"/>
      <c r="V358"/>
    </row>
    <row r="359" spans="1:22" x14ac:dyDescent="0.25">
      <c r="A359"/>
      <c r="B359"/>
      <c r="C359"/>
      <c r="D359" s="57"/>
      <c r="E359" s="57"/>
      <c r="F359" s="57"/>
      <c r="G359" s="57"/>
      <c r="H359" s="57"/>
      <c r="M359" s="57"/>
      <c r="N359" s="57"/>
      <c r="O359"/>
      <c r="P359"/>
      <c r="Q359"/>
      <c r="R359"/>
      <c r="S359"/>
      <c r="T359"/>
      <c r="U359"/>
      <c r="V359"/>
    </row>
    <row r="360" spans="1:22" x14ac:dyDescent="0.25">
      <c r="A360"/>
      <c r="B360"/>
      <c r="C360"/>
      <c r="D360" s="57"/>
      <c r="E360" s="57"/>
      <c r="F360" s="57"/>
      <c r="G360" s="57"/>
      <c r="H360" s="57"/>
      <c r="M360" s="57"/>
      <c r="N360" s="57"/>
      <c r="O360"/>
      <c r="P360"/>
      <c r="Q360"/>
      <c r="R360"/>
      <c r="S360"/>
      <c r="T360"/>
      <c r="U360"/>
      <c r="V360"/>
    </row>
    <row r="361" spans="1:22" x14ac:dyDescent="0.25">
      <c r="A361"/>
      <c r="B361"/>
      <c r="C361"/>
      <c r="D361" s="57"/>
      <c r="E361" s="57"/>
      <c r="F361" s="57"/>
      <c r="G361" s="57"/>
      <c r="H361" s="57"/>
      <c r="M361" s="57"/>
      <c r="N361" s="57"/>
      <c r="O361"/>
      <c r="P361"/>
      <c r="Q361"/>
      <c r="R361"/>
      <c r="S361"/>
      <c r="T361"/>
      <c r="U361"/>
      <c r="V361"/>
    </row>
    <row r="362" spans="1:22" x14ac:dyDescent="0.25">
      <c r="A362"/>
      <c r="B362"/>
      <c r="C362"/>
      <c r="D362" s="57"/>
      <c r="E362" s="57"/>
      <c r="F362" s="57"/>
      <c r="G362" s="57"/>
      <c r="H362" s="57"/>
      <c r="M362" s="57"/>
      <c r="N362" s="57"/>
      <c r="O362"/>
      <c r="P362"/>
      <c r="Q362"/>
      <c r="R362"/>
      <c r="S362"/>
      <c r="T362"/>
      <c r="U362"/>
      <c r="V362"/>
    </row>
    <row r="363" spans="1:22" x14ac:dyDescent="0.25">
      <c r="A363"/>
      <c r="B363"/>
      <c r="C363"/>
      <c r="D363" s="57"/>
      <c r="E363" s="57"/>
      <c r="F363" s="57"/>
      <c r="G363" s="57"/>
      <c r="H363" s="57"/>
      <c r="M363" s="57"/>
      <c r="N363" s="57"/>
      <c r="O363"/>
      <c r="P363"/>
      <c r="Q363"/>
      <c r="R363"/>
      <c r="S363"/>
      <c r="T363"/>
      <c r="U363"/>
      <c r="V363"/>
    </row>
    <row r="364" spans="1:22" x14ac:dyDescent="0.25">
      <c r="A364"/>
      <c r="B364"/>
      <c r="C364"/>
      <c r="D364" s="57"/>
      <c r="E364" s="57"/>
      <c r="F364" s="57"/>
      <c r="G364" s="57"/>
      <c r="H364" s="57"/>
      <c r="M364" s="57"/>
      <c r="N364" s="57"/>
      <c r="O364"/>
      <c r="P364"/>
      <c r="Q364"/>
      <c r="R364"/>
      <c r="S364"/>
      <c r="T364"/>
      <c r="U364"/>
      <c r="V364"/>
    </row>
    <row r="365" spans="1:22" x14ac:dyDescent="0.25">
      <c r="A365"/>
      <c r="B365"/>
      <c r="C365"/>
      <c r="D365" s="57"/>
      <c r="E365" s="57"/>
      <c r="F365" s="57"/>
      <c r="G365" s="57"/>
      <c r="H365" s="57"/>
      <c r="M365" s="57"/>
      <c r="N365" s="57"/>
      <c r="O365"/>
      <c r="P365"/>
      <c r="Q365"/>
      <c r="R365"/>
      <c r="S365"/>
      <c r="T365"/>
      <c r="U365"/>
      <c r="V365"/>
    </row>
    <row r="366" spans="1:22" x14ac:dyDescent="0.25">
      <c r="A366"/>
      <c r="B366"/>
      <c r="C366"/>
      <c r="D366" s="57"/>
      <c r="E366" s="57"/>
      <c r="F366" s="57"/>
      <c r="G366" s="57"/>
      <c r="H366" s="57"/>
      <c r="M366" s="57"/>
      <c r="N366" s="57"/>
      <c r="O366"/>
      <c r="P366"/>
      <c r="Q366"/>
      <c r="R366"/>
      <c r="S366"/>
      <c r="T366"/>
      <c r="U366"/>
      <c r="V366"/>
    </row>
    <row r="367" spans="1:22" x14ac:dyDescent="0.25">
      <c r="A367"/>
      <c r="B367"/>
      <c r="C367"/>
      <c r="D367" s="57"/>
      <c r="E367" s="57"/>
      <c r="F367" s="57"/>
      <c r="G367" s="57"/>
      <c r="H367" s="57"/>
      <c r="M367" s="57"/>
      <c r="N367" s="57"/>
      <c r="O367"/>
      <c r="P367"/>
      <c r="Q367"/>
      <c r="R367"/>
      <c r="S367"/>
      <c r="T367"/>
      <c r="U367"/>
      <c r="V367"/>
    </row>
    <row r="368" spans="1:22" x14ac:dyDescent="0.25">
      <c r="A368"/>
      <c r="B368"/>
      <c r="C368"/>
      <c r="D368" s="57"/>
      <c r="E368" s="57"/>
      <c r="F368" s="57"/>
      <c r="G368" s="57"/>
      <c r="H368" s="57"/>
      <c r="M368" s="57"/>
      <c r="N368" s="57"/>
      <c r="O368"/>
      <c r="P368"/>
      <c r="Q368"/>
      <c r="R368"/>
      <c r="S368"/>
      <c r="T368"/>
      <c r="U368"/>
      <c r="V368"/>
    </row>
    <row r="369" spans="1:22" x14ac:dyDescent="0.25">
      <c r="A369"/>
      <c r="B369"/>
      <c r="C369"/>
      <c r="D369" s="57"/>
      <c r="E369" s="57"/>
      <c r="F369" s="57"/>
      <c r="G369" s="57"/>
      <c r="H369" s="57"/>
      <c r="M369" s="57"/>
      <c r="N369" s="57"/>
      <c r="O369"/>
      <c r="P369"/>
      <c r="Q369"/>
      <c r="R369"/>
      <c r="S369"/>
      <c r="T369"/>
      <c r="U369"/>
      <c r="V369"/>
    </row>
    <row r="370" spans="1:22" x14ac:dyDescent="0.25">
      <c r="A370"/>
      <c r="B370"/>
      <c r="C370"/>
      <c r="D370" s="57"/>
      <c r="E370" s="57"/>
      <c r="F370" s="57"/>
      <c r="G370" s="57"/>
      <c r="H370" s="57"/>
      <c r="M370" s="57"/>
      <c r="N370" s="57"/>
      <c r="O370"/>
      <c r="P370"/>
      <c r="Q370"/>
      <c r="R370"/>
      <c r="S370"/>
      <c r="T370"/>
      <c r="U370"/>
      <c r="V370"/>
    </row>
    <row r="371" spans="1:22" x14ac:dyDescent="0.25">
      <c r="A371"/>
      <c r="B371"/>
      <c r="C371"/>
      <c r="D371" s="57"/>
      <c r="E371" s="57"/>
      <c r="F371" s="57"/>
      <c r="G371" s="57"/>
      <c r="H371" s="57"/>
      <c r="M371" s="57"/>
      <c r="N371" s="57"/>
      <c r="O371"/>
      <c r="P371"/>
      <c r="Q371"/>
      <c r="R371"/>
      <c r="S371"/>
      <c r="T371"/>
      <c r="U371"/>
      <c r="V371"/>
    </row>
    <row r="372" spans="1:22" x14ac:dyDescent="0.25">
      <c r="A372"/>
      <c r="B372"/>
      <c r="C372"/>
      <c r="D372" s="57"/>
      <c r="E372" s="57"/>
      <c r="F372" s="57"/>
      <c r="G372" s="57"/>
      <c r="H372" s="57"/>
      <c r="M372" s="57"/>
      <c r="N372" s="57"/>
      <c r="O372"/>
      <c r="P372"/>
      <c r="Q372"/>
      <c r="R372"/>
      <c r="S372"/>
      <c r="T372"/>
      <c r="U372"/>
      <c r="V372"/>
    </row>
    <row r="373" spans="1:22" x14ac:dyDescent="0.25">
      <c r="A373"/>
      <c r="B373"/>
      <c r="C373"/>
      <c r="D373" s="57"/>
      <c r="E373" s="57"/>
      <c r="F373" s="57"/>
      <c r="G373" s="57"/>
      <c r="H373" s="57"/>
      <c r="M373" s="57"/>
      <c r="N373" s="57"/>
      <c r="O373"/>
      <c r="P373"/>
      <c r="Q373"/>
      <c r="R373"/>
      <c r="S373"/>
      <c r="T373"/>
      <c r="U373"/>
      <c r="V373"/>
    </row>
    <row r="374" spans="1:22" x14ac:dyDescent="0.25">
      <c r="A374"/>
      <c r="B374"/>
      <c r="C374"/>
      <c r="D374" s="57"/>
      <c r="E374" s="57"/>
      <c r="F374" s="57"/>
      <c r="G374" s="57"/>
      <c r="H374" s="57"/>
      <c r="M374" s="57"/>
      <c r="N374" s="57"/>
      <c r="O374"/>
      <c r="P374"/>
      <c r="Q374"/>
      <c r="R374"/>
      <c r="S374"/>
      <c r="T374"/>
      <c r="U374"/>
      <c r="V374"/>
    </row>
    <row r="375" spans="1:22" x14ac:dyDescent="0.25">
      <c r="A375"/>
      <c r="B375"/>
      <c r="C375"/>
      <c r="D375" s="57"/>
      <c r="E375" s="57"/>
      <c r="F375" s="57"/>
      <c r="G375" s="57"/>
      <c r="H375" s="57"/>
      <c r="M375" s="57"/>
      <c r="N375" s="57"/>
      <c r="O375"/>
      <c r="P375"/>
      <c r="Q375"/>
      <c r="R375"/>
      <c r="S375"/>
      <c r="T375"/>
      <c r="U375"/>
      <c r="V375"/>
    </row>
    <row r="376" spans="1:22" x14ac:dyDescent="0.25">
      <c r="A376"/>
      <c r="B376"/>
      <c r="C376"/>
      <c r="D376" s="57"/>
      <c r="E376" s="57"/>
      <c r="F376" s="57"/>
      <c r="G376" s="57"/>
      <c r="H376" s="57"/>
      <c r="M376" s="57"/>
      <c r="N376" s="57"/>
      <c r="O376"/>
      <c r="P376"/>
      <c r="Q376"/>
      <c r="R376"/>
      <c r="S376"/>
      <c r="T376"/>
      <c r="U376"/>
      <c r="V376"/>
    </row>
    <row r="377" spans="1:22" x14ac:dyDescent="0.25">
      <c r="A377"/>
      <c r="B377"/>
      <c r="C377"/>
      <c r="D377" s="57"/>
      <c r="E377" s="57"/>
      <c r="F377" s="57"/>
      <c r="G377" s="57"/>
      <c r="H377" s="57"/>
      <c r="M377" s="57"/>
      <c r="N377" s="57"/>
      <c r="O377"/>
      <c r="P377"/>
      <c r="Q377"/>
      <c r="R377"/>
      <c r="S377"/>
      <c r="T377"/>
      <c r="U377"/>
      <c r="V377"/>
    </row>
    <row r="378" spans="1:22" x14ac:dyDescent="0.25">
      <c r="A378"/>
      <c r="B378"/>
      <c r="C378"/>
      <c r="D378" s="57"/>
      <c r="E378" s="57"/>
      <c r="F378" s="57"/>
      <c r="G378" s="57"/>
      <c r="H378" s="57"/>
      <c r="M378" s="57"/>
      <c r="N378" s="57"/>
      <c r="O378"/>
      <c r="P378"/>
      <c r="Q378"/>
      <c r="R378"/>
      <c r="S378"/>
      <c r="T378"/>
      <c r="U378"/>
      <c r="V378"/>
    </row>
    <row r="379" spans="1:22" x14ac:dyDescent="0.25">
      <c r="A379"/>
      <c r="B379"/>
      <c r="C379"/>
      <c r="D379" s="57"/>
      <c r="E379" s="57"/>
      <c r="F379" s="57"/>
      <c r="G379" s="57"/>
      <c r="H379" s="57"/>
      <c r="M379" s="57"/>
      <c r="N379" s="57"/>
      <c r="O379"/>
      <c r="P379"/>
      <c r="Q379"/>
      <c r="R379"/>
      <c r="S379"/>
      <c r="T379"/>
      <c r="U379"/>
      <c r="V379"/>
    </row>
    <row r="380" spans="1:22" x14ac:dyDescent="0.25">
      <c r="A380"/>
      <c r="B380"/>
      <c r="C380"/>
      <c r="D380" s="57"/>
      <c r="E380" s="57"/>
      <c r="F380" s="57"/>
      <c r="G380" s="57"/>
      <c r="H380" s="57"/>
      <c r="M380" s="57"/>
      <c r="N380" s="57"/>
      <c r="O380"/>
      <c r="P380"/>
      <c r="Q380"/>
      <c r="R380"/>
      <c r="S380"/>
      <c r="T380"/>
      <c r="U380"/>
      <c r="V380"/>
    </row>
    <row r="381" spans="1:22" x14ac:dyDescent="0.25">
      <c r="A381"/>
      <c r="B381"/>
      <c r="C381"/>
      <c r="D381" s="57"/>
      <c r="E381" s="57"/>
      <c r="F381" s="57"/>
      <c r="G381" s="57"/>
      <c r="H381" s="57"/>
      <c r="M381" s="57"/>
      <c r="N381" s="57"/>
      <c r="O381"/>
      <c r="P381"/>
      <c r="Q381"/>
      <c r="R381"/>
      <c r="S381"/>
      <c r="T381"/>
      <c r="U381"/>
      <c r="V381"/>
    </row>
    <row r="382" spans="1:22" x14ac:dyDescent="0.25">
      <c r="A382"/>
      <c r="B382"/>
      <c r="C382"/>
      <c r="D382" s="57"/>
      <c r="E382" s="57"/>
      <c r="F382" s="57"/>
      <c r="G382" s="57"/>
      <c r="H382" s="57"/>
      <c r="M382" s="57"/>
      <c r="N382" s="57"/>
      <c r="O382"/>
      <c r="P382"/>
      <c r="Q382"/>
      <c r="R382"/>
      <c r="S382"/>
      <c r="T382"/>
      <c r="U382"/>
      <c r="V382"/>
    </row>
    <row r="383" spans="1:22" x14ac:dyDescent="0.25">
      <c r="A383"/>
      <c r="B383"/>
      <c r="C383"/>
      <c r="D383" s="57"/>
      <c r="E383" s="57"/>
      <c r="F383" s="57"/>
      <c r="G383" s="57"/>
      <c r="H383" s="57"/>
      <c r="M383" s="57"/>
      <c r="N383" s="57"/>
      <c r="O383"/>
      <c r="P383"/>
      <c r="Q383"/>
      <c r="R383"/>
      <c r="S383"/>
      <c r="T383"/>
      <c r="U383"/>
      <c r="V383"/>
    </row>
    <row r="384" spans="1:22" x14ac:dyDescent="0.25">
      <c r="A384"/>
      <c r="B384"/>
      <c r="C384"/>
      <c r="D384" s="57"/>
      <c r="E384" s="57"/>
      <c r="F384" s="57"/>
      <c r="G384" s="57"/>
      <c r="H384" s="57"/>
      <c r="M384" s="57"/>
      <c r="N384" s="57"/>
      <c r="O384"/>
      <c r="P384"/>
      <c r="Q384"/>
      <c r="R384"/>
      <c r="S384"/>
      <c r="T384"/>
      <c r="U384"/>
      <c r="V384"/>
    </row>
    <row r="385" spans="1:22" x14ac:dyDescent="0.25">
      <c r="A385"/>
      <c r="B385"/>
      <c r="C385"/>
      <c r="D385" s="57"/>
      <c r="E385" s="57"/>
      <c r="F385" s="57"/>
      <c r="G385" s="57"/>
      <c r="H385" s="57"/>
      <c r="M385" s="57"/>
      <c r="N385" s="57"/>
      <c r="O385"/>
      <c r="P385"/>
      <c r="Q385"/>
      <c r="R385"/>
      <c r="S385"/>
      <c r="T385"/>
      <c r="U385"/>
      <c r="V385"/>
    </row>
    <row r="386" spans="1:22" x14ac:dyDescent="0.25">
      <c r="A386"/>
      <c r="B386"/>
      <c r="C386"/>
      <c r="D386" s="57"/>
      <c r="E386" s="57"/>
      <c r="F386" s="57"/>
      <c r="G386" s="57"/>
      <c r="H386" s="57"/>
      <c r="M386" s="57"/>
      <c r="N386" s="57"/>
      <c r="O386"/>
      <c r="P386"/>
      <c r="Q386"/>
      <c r="R386"/>
      <c r="S386"/>
      <c r="T386"/>
      <c r="U386"/>
      <c r="V386"/>
    </row>
    <row r="387" spans="1:22" x14ac:dyDescent="0.25">
      <c r="A387"/>
      <c r="B387"/>
      <c r="C387"/>
      <c r="D387" s="57"/>
      <c r="E387" s="57"/>
      <c r="F387" s="57"/>
      <c r="G387" s="57"/>
      <c r="H387" s="57"/>
      <c r="M387" s="57"/>
      <c r="N387" s="57"/>
      <c r="O387"/>
      <c r="P387"/>
      <c r="Q387"/>
      <c r="R387"/>
      <c r="S387"/>
      <c r="T387"/>
      <c r="U387"/>
      <c r="V387"/>
    </row>
    <row r="388" spans="1:22" x14ac:dyDescent="0.25">
      <c r="A388"/>
      <c r="B388"/>
      <c r="C388"/>
      <c r="D388" s="57"/>
      <c r="E388" s="57"/>
      <c r="F388" s="57"/>
      <c r="G388" s="57"/>
      <c r="H388" s="57"/>
      <c r="M388" s="57"/>
      <c r="N388" s="57"/>
      <c r="O388"/>
      <c r="P388"/>
      <c r="Q388"/>
      <c r="R388"/>
      <c r="S388"/>
      <c r="T388"/>
      <c r="U388"/>
      <c r="V388"/>
    </row>
    <row r="389" spans="1:22" x14ac:dyDescent="0.25">
      <c r="A389"/>
      <c r="B389"/>
      <c r="C389"/>
      <c r="D389" s="57"/>
      <c r="E389" s="57"/>
      <c r="F389" s="57"/>
      <c r="G389" s="57"/>
      <c r="H389" s="57"/>
      <c r="M389" s="57"/>
      <c r="N389" s="57"/>
      <c r="O389"/>
      <c r="P389"/>
      <c r="Q389"/>
      <c r="R389"/>
      <c r="S389"/>
      <c r="T389"/>
      <c r="U389"/>
      <c r="V389"/>
    </row>
    <row r="390" spans="1:22" x14ac:dyDescent="0.25">
      <c r="A390"/>
      <c r="B390"/>
      <c r="C390"/>
      <c r="D390" s="57"/>
      <c r="E390" s="57"/>
      <c r="F390" s="57"/>
      <c r="G390" s="57"/>
      <c r="H390" s="57"/>
      <c r="M390" s="57"/>
      <c r="N390" s="57"/>
      <c r="O390"/>
      <c r="P390"/>
      <c r="Q390"/>
      <c r="R390"/>
      <c r="S390"/>
      <c r="T390"/>
      <c r="U390"/>
      <c r="V390"/>
    </row>
    <row r="391" spans="1:22" x14ac:dyDescent="0.25">
      <c r="A391"/>
      <c r="B391"/>
      <c r="C391"/>
      <c r="D391" s="57"/>
      <c r="E391" s="57"/>
      <c r="F391" s="57"/>
      <c r="G391" s="57"/>
      <c r="H391" s="57"/>
      <c r="M391" s="57"/>
      <c r="N391" s="57"/>
      <c r="O391"/>
      <c r="P391"/>
      <c r="Q391"/>
      <c r="R391"/>
      <c r="S391"/>
      <c r="T391"/>
      <c r="U391"/>
      <c r="V391"/>
    </row>
    <row r="392" spans="1:22" x14ac:dyDescent="0.25">
      <c r="A392"/>
      <c r="B392"/>
      <c r="C392"/>
      <c r="D392" s="57"/>
      <c r="E392" s="57"/>
      <c r="F392" s="57"/>
      <c r="G392" s="57"/>
      <c r="H392" s="57"/>
      <c r="M392" s="57"/>
      <c r="N392" s="57"/>
      <c r="O392"/>
      <c r="P392"/>
      <c r="Q392"/>
      <c r="R392"/>
      <c r="S392"/>
      <c r="T392"/>
      <c r="U392"/>
      <c r="V392"/>
    </row>
    <row r="393" spans="1:22" x14ac:dyDescent="0.25">
      <c r="A393"/>
      <c r="B393"/>
      <c r="C393"/>
      <c r="D393" s="57"/>
      <c r="E393" s="57"/>
      <c r="F393" s="57"/>
      <c r="G393" s="57"/>
      <c r="H393" s="57"/>
      <c r="M393" s="57"/>
      <c r="N393" s="57"/>
      <c r="O393"/>
      <c r="P393"/>
      <c r="Q393"/>
      <c r="R393"/>
      <c r="S393"/>
      <c r="T393"/>
      <c r="U393"/>
      <c r="V393"/>
    </row>
    <row r="394" spans="1:22" x14ac:dyDescent="0.25">
      <c r="A394"/>
      <c r="B394"/>
      <c r="C394"/>
      <c r="D394" s="57"/>
      <c r="E394" s="57"/>
      <c r="F394" s="57"/>
      <c r="G394" s="57"/>
      <c r="H394" s="57"/>
      <c r="M394" s="57"/>
      <c r="N394" s="57"/>
      <c r="O394"/>
      <c r="P394"/>
      <c r="Q394"/>
      <c r="R394"/>
      <c r="S394"/>
      <c r="T394"/>
      <c r="U394"/>
      <c r="V394"/>
    </row>
    <row r="395" spans="1:22" x14ac:dyDescent="0.25">
      <c r="A395"/>
      <c r="B395"/>
      <c r="C395"/>
      <c r="D395" s="57"/>
      <c r="E395" s="57"/>
      <c r="F395" s="57"/>
      <c r="G395" s="57"/>
      <c r="H395" s="57"/>
      <c r="M395" s="57"/>
      <c r="N395" s="57"/>
      <c r="O395"/>
      <c r="P395"/>
      <c r="Q395"/>
      <c r="R395"/>
      <c r="S395"/>
      <c r="T395"/>
      <c r="U395"/>
      <c r="V395"/>
    </row>
    <row r="396" spans="1:22" x14ac:dyDescent="0.25">
      <c r="A396"/>
      <c r="B396"/>
      <c r="C396"/>
      <c r="D396" s="57"/>
      <c r="E396" s="57"/>
      <c r="F396" s="57"/>
      <c r="G396" s="57"/>
      <c r="H396" s="57"/>
      <c r="M396" s="57"/>
      <c r="N396" s="57"/>
      <c r="O396"/>
      <c r="P396"/>
      <c r="Q396"/>
      <c r="R396"/>
      <c r="S396"/>
      <c r="T396"/>
      <c r="U396"/>
      <c r="V396"/>
    </row>
    <row r="397" spans="1:22" x14ac:dyDescent="0.25">
      <c r="A397"/>
      <c r="B397"/>
      <c r="C397"/>
      <c r="D397" s="57"/>
      <c r="E397" s="57"/>
      <c r="F397" s="57"/>
      <c r="G397" s="57"/>
      <c r="H397" s="57"/>
      <c r="M397" s="57"/>
      <c r="N397" s="57"/>
      <c r="O397"/>
      <c r="P397"/>
      <c r="Q397"/>
      <c r="R397"/>
      <c r="S397"/>
      <c r="T397"/>
      <c r="U397"/>
      <c r="V397"/>
    </row>
    <row r="398" spans="1:22" x14ac:dyDescent="0.25">
      <c r="A398"/>
      <c r="B398"/>
      <c r="C398"/>
      <c r="D398" s="57"/>
      <c r="E398" s="57"/>
      <c r="F398" s="57"/>
      <c r="G398" s="57"/>
      <c r="H398" s="57"/>
      <c r="M398" s="57"/>
      <c r="N398" s="57"/>
      <c r="O398"/>
      <c r="P398"/>
      <c r="Q398"/>
      <c r="R398"/>
      <c r="S398"/>
      <c r="T398"/>
      <c r="U398"/>
      <c r="V398"/>
    </row>
    <row r="399" spans="1:22" x14ac:dyDescent="0.25">
      <c r="A399"/>
      <c r="B399"/>
      <c r="C399"/>
      <c r="D399" s="57"/>
      <c r="E399" s="57"/>
      <c r="F399" s="57"/>
      <c r="G399" s="57"/>
      <c r="H399" s="57"/>
      <c r="M399" s="57"/>
      <c r="N399" s="57"/>
      <c r="O399"/>
      <c r="P399"/>
      <c r="Q399"/>
      <c r="R399"/>
      <c r="S399"/>
      <c r="T399"/>
      <c r="U399"/>
      <c r="V399"/>
    </row>
    <row r="400" spans="1:22" x14ac:dyDescent="0.25">
      <c r="A400"/>
      <c r="B400"/>
      <c r="C400"/>
      <c r="D400" s="57"/>
      <c r="E400" s="57"/>
      <c r="F400" s="57"/>
      <c r="G400" s="57"/>
      <c r="H400" s="57"/>
      <c r="M400" s="57"/>
      <c r="N400" s="57"/>
      <c r="O400"/>
      <c r="P400"/>
      <c r="Q400"/>
      <c r="R400"/>
      <c r="S400"/>
      <c r="T400"/>
      <c r="U400"/>
      <c r="V400"/>
    </row>
    <row r="401" spans="1:22" x14ac:dyDescent="0.25">
      <c r="A401"/>
      <c r="B401"/>
      <c r="C401"/>
      <c r="D401" s="57"/>
      <c r="E401" s="57"/>
      <c r="F401" s="57"/>
      <c r="G401" s="57"/>
      <c r="H401" s="57"/>
      <c r="M401" s="57"/>
      <c r="N401" s="57"/>
      <c r="O401"/>
      <c r="P401"/>
      <c r="Q401"/>
      <c r="R401"/>
      <c r="S401"/>
      <c r="T401"/>
      <c r="U401"/>
      <c r="V401"/>
    </row>
    <row r="402" spans="1:22" x14ac:dyDescent="0.25">
      <c r="A402"/>
      <c r="B402"/>
      <c r="C402"/>
      <c r="D402" s="57"/>
      <c r="E402" s="57"/>
      <c r="F402" s="57"/>
      <c r="G402" s="57"/>
      <c r="H402" s="57"/>
      <c r="M402" s="57"/>
      <c r="N402" s="57"/>
      <c r="O402"/>
      <c r="P402"/>
      <c r="Q402"/>
      <c r="R402"/>
      <c r="S402"/>
      <c r="T402"/>
      <c r="U402"/>
      <c r="V402"/>
    </row>
    <row r="403" spans="1:22" x14ac:dyDescent="0.25">
      <c r="A403"/>
      <c r="B403"/>
      <c r="C403"/>
      <c r="D403" s="57"/>
      <c r="E403" s="57"/>
      <c r="F403" s="57"/>
      <c r="G403" s="57"/>
      <c r="H403" s="57"/>
      <c r="M403" s="57"/>
      <c r="N403" s="57"/>
      <c r="O403"/>
      <c r="P403"/>
      <c r="Q403"/>
      <c r="R403"/>
      <c r="S403"/>
      <c r="T403"/>
      <c r="U403"/>
      <c r="V403"/>
    </row>
    <row r="404" spans="1:22" x14ac:dyDescent="0.25">
      <c r="A404"/>
      <c r="B404"/>
      <c r="C404"/>
      <c r="D404" s="57"/>
      <c r="E404" s="57"/>
      <c r="F404" s="57"/>
      <c r="G404" s="57"/>
      <c r="H404" s="57"/>
      <c r="M404" s="57"/>
      <c r="N404" s="57"/>
      <c r="O404"/>
      <c r="P404"/>
      <c r="Q404"/>
      <c r="R404"/>
      <c r="S404"/>
      <c r="T404"/>
      <c r="U404"/>
      <c r="V404"/>
    </row>
    <row r="405" spans="1:22" x14ac:dyDescent="0.25">
      <c r="A405"/>
      <c r="B405"/>
      <c r="C405"/>
      <c r="D405" s="57"/>
      <c r="E405" s="57"/>
      <c r="F405" s="57"/>
      <c r="G405" s="57"/>
      <c r="H405" s="57"/>
      <c r="M405" s="57"/>
      <c r="N405" s="57"/>
      <c r="O405"/>
      <c r="P405"/>
      <c r="Q405"/>
      <c r="R405"/>
      <c r="S405"/>
      <c r="T405"/>
      <c r="U405"/>
      <c r="V405"/>
    </row>
    <row r="406" spans="1:22" x14ac:dyDescent="0.25">
      <c r="A406"/>
      <c r="B406"/>
      <c r="C406"/>
      <c r="D406" s="57"/>
      <c r="E406" s="57"/>
      <c r="F406" s="57"/>
      <c r="G406" s="57"/>
      <c r="H406" s="57"/>
      <c r="M406" s="57"/>
      <c r="N406" s="57"/>
      <c r="O406"/>
      <c r="P406"/>
      <c r="Q406"/>
      <c r="R406"/>
      <c r="S406"/>
      <c r="T406"/>
      <c r="U406"/>
      <c r="V406"/>
    </row>
    <row r="407" spans="1:22" x14ac:dyDescent="0.25">
      <c r="A407"/>
      <c r="B407"/>
      <c r="C407"/>
      <c r="D407" s="57"/>
      <c r="E407" s="57"/>
      <c r="F407" s="57"/>
      <c r="G407" s="57"/>
      <c r="H407" s="57"/>
      <c r="M407" s="57"/>
      <c r="N407" s="57"/>
      <c r="O407"/>
      <c r="P407"/>
      <c r="Q407"/>
      <c r="R407"/>
      <c r="S407"/>
      <c r="T407"/>
      <c r="U407"/>
      <c r="V407"/>
    </row>
    <row r="408" spans="1:22" x14ac:dyDescent="0.25">
      <c r="A408"/>
      <c r="B408"/>
      <c r="C408"/>
      <c r="D408" s="57"/>
      <c r="E408" s="57"/>
      <c r="F408" s="57"/>
      <c r="G408" s="57"/>
      <c r="H408" s="57"/>
      <c r="M408" s="57"/>
      <c r="N408" s="57"/>
      <c r="O408"/>
      <c r="P408"/>
      <c r="Q408"/>
      <c r="R408"/>
      <c r="S408"/>
      <c r="T408"/>
      <c r="U408"/>
      <c r="V408"/>
    </row>
    <row r="409" spans="1:22" x14ac:dyDescent="0.25">
      <c r="A409"/>
      <c r="B409"/>
      <c r="C409"/>
      <c r="D409" s="57"/>
      <c r="E409" s="57"/>
      <c r="F409" s="57"/>
      <c r="G409" s="57"/>
      <c r="H409" s="57"/>
      <c r="M409" s="57"/>
      <c r="N409" s="57"/>
      <c r="O409"/>
      <c r="P409"/>
      <c r="Q409"/>
      <c r="R409"/>
      <c r="S409"/>
      <c r="T409"/>
      <c r="U409"/>
      <c r="V409"/>
    </row>
    <row r="410" spans="1:22" x14ac:dyDescent="0.25">
      <c r="A410"/>
      <c r="B410"/>
      <c r="C410"/>
      <c r="D410" s="57"/>
      <c r="E410" s="57"/>
      <c r="F410" s="57"/>
      <c r="G410" s="57"/>
      <c r="H410" s="57"/>
      <c r="M410" s="57"/>
      <c r="N410" s="57"/>
      <c r="O410"/>
      <c r="P410"/>
      <c r="Q410"/>
      <c r="R410"/>
      <c r="S410"/>
      <c r="T410"/>
      <c r="U410"/>
      <c r="V410"/>
    </row>
    <row r="411" spans="1:22" x14ac:dyDescent="0.25">
      <c r="A411"/>
      <c r="B411"/>
      <c r="C411"/>
      <c r="D411" s="57"/>
      <c r="E411" s="57"/>
      <c r="F411" s="57"/>
      <c r="G411" s="57"/>
      <c r="H411" s="57"/>
      <c r="M411" s="57"/>
      <c r="N411" s="57"/>
      <c r="O411"/>
      <c r="P411"/>
      <c r="Q411"/>
      <c r="R411"/>
      <c r="S411"/>
      <c r="T411"/>
      <c r="U411"/>
      <c r="V411"/>
    </row>
    <row r="412" spans="1:22" x14ac:dyDescent="0.25">
      <c r="A412"/>
      <c r="B412"/>
      <c r="C412"/>
      <c r="D412" s="57"/>
      <c r="E412" s="57"/>
      <c r="F412" s="57"/>
      <c r="G412" s="57"/>
      <c r="H412" s="57"/>
      <c r="M412" s="57"/>
      <c r="N412" s="57"/>
      <c r="O412"/>
      <c r="P412"/>
      <c r="Q412"/>
      <c r="R412"/>
      <c r="S412"/>
      <c r="T412"/>
      <c r="U412"/>
      <c r="V412"/>
    </row>
    <row r="413" spans="1:22" x14ac:dyDescent="0.25">
      <c r="A413"/>
      <c r="B413"/>
      <c r="C413"/>
      <c r="D413" s="57"/>
      <c r="E413" s="57"/>
      <c r="F413" s="57"/>
      <c r="G413" s="57"/>
      <c r="H413" s="57"/>
      <c r="M413" s="57"/>
      <c r="N413" s="57"/>
      <c r="O413"/>
      <c r="P413"/>
      <c r="Q413"/>
      <c r="R413"/>
      <c r="S413"/>
      <c r="T413"/>
      <c r="U413"/>
      <c r="V413"/>
    </row>
    <row r="414" spans="1:22" x14ac:dyDescent="0.25">
      <c r="A414"/>
      <c r="B414"/>
      <c r="C414"/>
      <c r="D414" s="57"/>
      <c r="E414" s="57"/>
      <c r="F414" s="57"/>
      <c r="G414" s="57"/>
      <c r="H414" s="57"/>
      <c r="M414" s="57"/>
      <c r="N414" s="57"/>
      <c r="O414"/>
      <c r="P414"/>
      <c r="Q414"/>
      <c r="R414"/>
      <c r="S414"/>
      <c r="T414"/>
      <c r="U414"/>
      <c r="V414"/>
    </row>
    <row r="415" spans="1:22" x14ac:dyDescent="0.25">
      <c r="A415"/>
      <c r="B415"/>
      <c r="C415"/>
      <c r="D415" s="57"/>
      <c r="E415" s="57"/>
      <c r="F415" s="57"/>
      <c r="G415" s="57"/>
      <c r="H415" s="57"/>
      <c r="M415" s="57"/>
      <c r="N415" s="57"/>
      <c r="O415"/>
      <c r="P415"/>
      <c r="Q415"/>
      <c r="R415"/>
      <c r="S415"/>
      <c r="T415"/>
      <c r="U415"/>
      <c r="V415"/>
    </row>
    <row r="416" spans="1:22" x14ac:dyDescent="0.25">
      <c r="A416"/>
      <c r="B416"/>
      <c r="C416"/>
      <c r="D416" s="57"/>
      <c r="E416" s="57"/>
      <c r="F416" s="57"/>
      <c r="G416" s="57"/>
      <c r="H416" s="57"/>
      <c r="M416" s="57"/>
      <c r="N416" s="57"/>
      <c r="O416"/>
      <c r="P416"/>
      <c r="Q416"/>
      <c r="R416"/>
      <c r="S416"/>
      <c r="T416"/>
      <c r="U416"/>
      <c r="V416"/>
    </row>
    <row r="417" spans="1:22" x14ac:dyDescent="0.25">
      <c r="A417"/>
      <c r="B417"/>
      <c r="C417"/>
      <c r="D417" s="57"/>
      <c r="E417" s="57"/>
      <c r="F417" s="57"/>
      <c r="G417" s="57"/>
      <c r="H417" s="57"/>
      <c r="M417" s="57"/>
      <c r="N417" s="57"/>
      <c r="O417"/>
      <c r="P417"/>
      <c r="Q417"/>
      <c r="R417"/>
      <c r="S417"/>
      <c r="T417"/>
      <c r="U417"/>
      <c r="V417"/>
    </row>
    <row r="418" spans="1:22" x14ac:dyDescent="0.25">
      <c r="A418"/>
      <c r="B418"/>
      <c r="C418"/>
      <c r="D418" s="57"/>
      <c r="E418" s="57"/>
      <c r="F418" s="57"/>
      <c r="G418" s="57"/>
      <c r="H418" s="57"/>
      <c r="M418" s="57"/>
      <c r="N418" s="57"/>
      <c r="O418"/>
      <c r="P418"/>
      <c r="Q418"/>
      <c r="R418"/>
      <c r="S418"/>
      <c r="T418"/>
      <c r="U418"/>
      <c r="V418"/>
    </row>
    <row r="419" spans="1:22" x14ac:dyDescent="0.25">
      <c r="A419"/>
      <c r="B419"/>
      <c r="C419"/>
      <c r="D419" s="57"/>
      <c r="E419" s="57"/>
      <c r="F419" s="57"/>
      <c r="G419" s="57"/>
      <c r="H419" s="57"/>
      <c r="M419" s="57"/>
      <c r="N419" s="57"/>
      <c r="O419"/>
      <c r="P419"/>
      <c r="Q419"/>
      <c r="R419"/>
      <c r="S419"/>
      <c r="T419"/>
      <c r="U419"/>
      <c r="V419"/>
    </row>
    <row r="420" spans="1:22" x14ac:dyDescent="0.25">
      <c r="A420"/>
      <c r="B420"/>
      <c r="C420"/>
      <c r="D420" s="57"/>
      <c r="E420" s="57"/>
      <c r="F420" s="57"/>
      <c r="G420" s="57"/>
      <c r="H420" s="57"/>
      <c r="M420" s="57"/>
      <c r="N420" s="57"/>
      <c r="O420"/>
      <c r="P420"/>
      <c r="Q420"/>
      <c r="R420"/>
      <c r="S420"/>
      <c r="T420"/>
      <c r="U420"/>
      <c r="V420"/>
    </row>
    <row r="421" spans="1:22" x14ac:dyDescent="0.25">
      <c r="A421"/>
      <c r="B421"/>
      <c r="C421"/>
      <c r="D421" s="57"/>
      <c r="E421" s="57"/>
      <c r="F421" s="57"/>
      <c r="G421" s="57"/>
      <c r="H421" s="57"/>
      <c r="M421" s="57"/>
      <c r="N421" s="57"/>
      <c r="O421"/>
      <c r="P421"/>
      <c r="Q421"/>
      <c r="R421"/>
      <c r="S421"/>
      <c r="T421"/>
      <c r="U421"/>
      <c r="V421"/>
    </row>
    <row r="422" spans="1:22" x14ac:dyDescent="0.25">
      <c r="A422"/>
      <c r="B422"/>
      <c r="C422"/>
      <c r="D422" s="57"/>
      <c r="E422" s="57"/>
      <c r="F422" s="57"/>
      <c r="G422" s="57"/>
      <c r="H422" s="57"/>
      <c r="M422" s="57"/>
      <c r="N422" s="57"/>
      <c r="O422"/>
      <c r="P422"/>
      <c r="Q422"/>
      <c r="R422"/>
      <c r="S422"/>
      <c r="T422"/>
      <c r="U422"/>
      <c r="V422"/>
    </row>
    <row r="423" spans="1:22" x14ac:dyDescent="0.25">
      <c r="A423"/>
      <c r="B423"/>
      <c r="C423"/>
      <c r="D423" s="57"/>
      <c r="E423" s="57"/>
      <c r="F423" s="57"/>
      <c r="G423" s="57"/>
      <c r="H423" s="57"/>
      <c r="M423" s="57"/>
      <c r="N423" s="57"/>
      <c r="O423"/>
      <c r="P423"/>
      <c r="Q423"/>
      <c r="R423"/>
      <c r="S423"/>
      <c r="T423"/>
      <c r="U423"/>
      <c r="V423"/>
    </row>
    <row r="424" spans="1:22" x14ac:dyDescent="0.25">
      <c r="A424"/>
      <c r="B424"/>
      <c r="C424"/>
      <c r="D424" s="57"/>
      <c r="E424" s="57"/>
      <c r="F424" s="57"/>
      <c r="G424" s="57"/>
      <c r="H424" s="57"/>
      <c r="M424" s="57"/>
      <c r="N424" s="57"/>
      <c r="O424"/>
      <c r="P424"/>
      <c r="Q424"/>
      <c r="R424"/>
      <c r="S424"/>
      <c r="T424"/>
      <c r="U424"/>
      <c r="V424"/>
    </row>
    <row r="425" spans="1:22" x14ac:dyDescent="0.25">
      <c r="A425"/>
      <c r="B425"/>
      <c r="C425"/>
      <c r="D425" s="57"/>
      <c r="E425" s="57"/>
      <c r="F425" s="57"/>
      <c r="G425" s="57"/>
      <c r="H425" s="57"/>
      <c r="M425" s="57"/>
      <c r="N425" s="57"/>
      <c r="O425"/>
      <c r="P425"/>
      <c r="Q425"/>
      <c r="R425"/>
      <c r="S425"/>
      <c r="T425"/>
      <c r="U425"/>
      <c r="V425"/>
    </row>
    <row r="426" spans="1:22" x14ac:dyDescent="0.25">
      <c r="A426"/>
      <c r="B426"/>
      <c r="C426"/>
      <c r="D426" s="57"/>
      <c r="E426" s="57"/>
      <c r="F426" s="57"/>
      <c r="G426" s="57"/>
      <c r="H426" s="57"/>
      <c r="M426" s="57"/>
      <c r="N426" s="57"/>
      <c r="O426"/>
      <c r="P426"/>
      <c r="Q426"/>
      <c r="R426"/>
      <c r="S426"/>
      <c r="T426"/>
      <c r="U426"/>
      <c r="V426"/>
    </row>
    <row r="427" spans="1:22" x14ac:dyDescent="0.25">
      <c r="A427"/>
      <c r="B427"/>
      <c r="C427"/>
      <c r="D427" s="57"/>
      <c r="E427" s="57"/>
      <c r="F427" s="57"/>
      <c r="G427" s="57"/>
      <c r="H427" s="57"/>
      <c r="M427" s="57"/>
      <c r="N427" s="57"/>
      <c r="O427"/>
      <c r="P427"/>
      <c r="Q427"/>
      <c r="R427"/>
      <c r="S427"/>
      <c r="T427"/>
      <c r="U427"/>
      <c r="V427"/>
    </row>
    <row r="428" spans="1:22" x14ac:dyDescent="0.25">
      <c r="A428"/>
      <c r="B428"/>
      <c r="C428"/>
      <c r="D428" s="57"/>
      <c r="E428" s="57"/>
      <c r="F428" s="57"/>
      <c r="G428" s="57"/>
      <c r="H428" s="57"/>
      <c r="M428" s="57"/>
      <c r="N428" s="57"/>
      <c r="O428"/>
      <c r="P428"/>
      <c r="Q428"/>
      <c r="R428"/>
      <c r="S428"/>
      <c r="T428"/>
      <c r="U428"/>
      <c r="V428"/>
    </row>
    <row r="429" spans="1:22" x14ac:dyDescent="0.25">
      <c r="A429"/>
      <c r="B429"/>
      <c r="C429"/>
      <c r="D429" s="57"/>
      <c r="E429" s="57"/>
      <c r="F429" s="57"/>
      <c r="G429" s="57"/>
      <c r="H429" s="57"/>
      <c r="M429" s="57"/>
      <c r="N429" s="57"/>
      <c r="O429"/>
      <c r="P429"/>
      <c r="Q429"/>
      <c r="R429"/>
      <c r="S429"/>
      <c r="T429"/>
      <c r="U429"/>
      <c r="V429"/>
    </row>
    <row r="430" spans="1:22" x14ac:dyDescent="0.25">
      <c r="A430"/>
      <c r="B430"/>
      <c r="C430"/>
      <c r="D430" s="57"/>
      <c r="E430" s="57"/>
      <c r="F430" s="57"/>
      <c r="G430" s="57"/>
      <c r="H430" s="57"/>
      <c r="M430" s="57"/>
      <c r="N430" s="57"/>
      <c r="O430"/>
      <c r="P430"/>
      <c r="Q430"/>
      <c r="R430"/>
      <c r="S430"/>
      <c r="T430"/>
      <c r="U430"/>
      <c r="V430"/>
    </row>
    <row r="431" spans="1:22" x14ac:dyDescent="0.25">
      <c r="A431"/>
      <c r="B431"/>
      <c r="C431"/>
      <c r="D431" s="57"/>
      <c r="E431" s="57"/>
      <c r="F431" s="57"/>
      <c r="G431" s="57"/>
      <c r="H431" s="57"/>
      <c r="M431" s="57"/>
      <c r="N431" s="57"/>
      <c r="O431"/>
      <c r="P431"/>
      <c r="Q431"/>
      <c r="R431"/>
      <c r="S431"/>
      <c r="T431"/>
      <c r="U431"/>
      <c r="V431"/>
    </row>
    <row r="432" spans="1:22" x14ac:dyDescent="0.25">
      <c r="A432"/>
      <c r="B432"/>
      <c r="C432"/>
      <c r="D432" s="57"/>
      <c r="E432" s="57"/>
      <c r="F432" s="57"/>
      <c r="G432" s="57"/>
      <c r="H432" s="57"/>
      <c r="M432" s="57"/>
      <c r="N432" s="57"/>
      <c r="O432"/>
      <c r="P432"/>
      <c r="Q432"/>
      <c r="R432"/>
      <c r="S432"/>
      <c r="T432"/>
      <c r="U432"/>
      <c r="V432"/>
    </row>
    <row r="433" spans="1:22" x14ac:dyDescent="0.25">
      <c r="A433"/>
      <c r="B433"/>
      <c r="C433"/>
      <c r="D433" s="57"/>
      <c r="E433" s="57"/>
      <c r="F433" s="57"/>
      <c r="G433" s="57"/>
      <c r="H433" s="57"/>
      <c r="M433" s="57"/>
      <c r="N433" s="57"/>
      <c r="O433"/>
      <c r="P433"/>
      <c r="Q433"/>
      <c r="R433"/>
      <c r="S433"/>
      <c r="T433"/>
      <c r="U433"/>
      <c r="V433"/>
    </row>
    <row r="434" spans="1:22" x14ac:dyDescent="0.25">
      <c r="A434"/>
      <c r="B434"/>
      <c r="C434"/>
      <c r="D434" s="57"/>
      <c r="E434" s="57"/>
      <c r="F434" s="57"/>
      <c r="G434" s="57"/>
      <c r="H434" s="57"/>
      <c r="M434" s="57"/>
      <c r="N434" s="57"/>
      <c r="O434"/>
      <c r="P434"/>
      <c r="Q434"/>
      <c r="R434"/>
      <c r="S434"/>
      <c r="T434"/>
      <c r="U434"/>
      <c r="V434"/>
    </row>
    <row r="435" spans="1:22" x14ac:dyDescent="0.25">
      <c r="A435"/>
      <c r="B435"/>
      <c r="C435"/>
      <c r="D435" s="57"/>
      <c r="E435" s="57"/>
      <c r="F435" s="57"/>
      <c r="G435" s="57"/>
      <c r="H435" s="57"/>
      <c r="M435" s="57"/>
      <c r="N435" s="57"/>
      <c r="O435"/>
      <c r="P435"/>
      <c r="Q435"/>
      <c r="R435"/>
      <c r="S435"/>
      <c r="T435"/>
      <c r="U435"/>
      <c r="V435"/>
    </row>
    <row r="436" spans="1:22" x14ac:dyDescent="0.25">
      <c r="A436"/>
      <c r="B436"/>
      <c r="C436"/>
      <c r="D436" s="57"/>
      <c r="E436" s="57"/>
      <c r="F436" s="57"/>
      <c r="G436" s="57"/>
      <c r="H436" s="57"/>
      <c r="M436" s="57"/>
      <c r="N436" s="57"/>
      <c r="O436"/>
      <c r="P436"/>
      <c r="Q436"/>
      <c r="R436"/>
      <c r="S436"/>
      <c r="T436"/>
      <c r="U436"/>
      <c r="V436"/>
    </row>
    <row r="437" spans="1:22" x14ac:dyDescent="0.25">
      <c r="A437"/>
      <c r="B437"/>
      <c r="C437"/>
      <c r="D437" s="57"/>
      <c r="E437" s="57"/>
      <c r="F437" s="57"/>
      <c r="G437" s="57"/>
      <c r="H437" s="57"/>
      <c r="M437" s="57"/>
      <c r="N437" s="57"/>
      <c r="O437"/>
      <c r="P437"/>
      <c r="Q437"/>
      <c r="R437"/>
      <c r="S437"/>
      <c r="T437"/>
      <c r="U437"/>
      <c r="V437"/>
    </row>
    <row r="438" spans="1:22" x14ac:dyDescent="0.25">
      <c r="A438"/>
      <c r="B438"/>
      <c r="C438"/>
      <c r="D438" s="57"/>
      <c r="E438" s="57"/>
      <c r="F438" s="57"/>
      <c r="G438" s="57"/>
      <c r="H438" s="57"/>
      <c r="M438" s="57"/>
      <c r="N438" s="57"/>
      <c r="O438"/>
      <c r="P438"/>
      <c r="Q438"/>
      <c r="R438"/>
      <c r="S438"/>
      <c r="T438"/>
      <c r="U438"/>
      <c r="V438"/>
    </row>
    <row r="439" spans="1:22" x14ac:dyDescent="0.25">
      <c r="A439"/>
      <c r="B439"/>
      <c r="C439"/>
      <c r="D439" s="57"/>
      <c r="E439" s="57"/>
      <c r="F439" s="57"/>
      <c r="G439" s="57"/>
      <c r="H439" s="57"/>
      <c r="M439" s="57"/>
      <c r="N439" s="57"/>
      <c r="O439"/>
      <c r="P439"/>
      <c r="Q439"/>
      <c r="R439"/>
      <c r="S439"/>
      <c r="T439"/>
      <c r="U439"/>
      <c r="V439"/>
    </row>
    <row r="440" spans="1:22" x14ac:dyDescent="0.25">
      <c r="A440"/>
      <c r="B440"/>
      <c r="C440"/>
      <c r="D440" s="57"/>
      <c r="E440" s="57"/>
      <c r="F440" s="57"/>
      <c r="G440" s="57"/>
      <c r="H440" s="57"/>
      <c r="M440" s="57"/>
      <c r="N440" s="57"/>
      <c r="O440"/>
      <c r="P440"/>
      <c r="Q440"/>
      <c r="R440"/>
      <c r="S440"/>
      <c r="T440"/>
      <c r="U440"/>
      <c r="V440"/>
    </row>
    <row r="441" spans="1:22" x14ac:dyDescent="0.25">
      <c r="A441"/>
      <c r="B441"/>
      <c r="C441"/>
      <c r="D441" s="57"/>
      <c r="E441" s="57"/>
      <c r="F441" s="57"/>
      <c r="G441" s="57"/>
      <c r="H441" s="57"/>
      <c r="M441" s="57"/>
      <c r="N441" s="57"/>
      <c r="O441"/>
      <c r="P441"/>
      <c r="Q441"/>
      <c r="R441"/>
      <c r="S441"/>
      <c r="T441"/>
      <c r="U441"/>
      <c r="V441"/>
    </row>
    <row r="442" spans="1:22" x14ac:dyDescent="0.25">
      <c r="A442"/>
      <c r="B442"/>
      <c r="C442"/>
      <c r="D442" s="57"/>
      <c r="E442" s="57"/>
      <c r="F442" s="57"/>
      <c r="G442" s="57"/>
      <c r="H442" s="57"/>
      <c r="M442" s="57"/>
      <c r="N442" s="57"/>
      <c r="O442"/>
      <c r="P442"/>
      <c r="Q442"/>
      <c r="R442"/>
      <c r="S442"/>
      <c r="T442"/>
      <c r="U442"/>
      <c r="V442"/>
    </row>
    <row r="443" spans="1:22" x14ac:dyDescent="0.25">
      <c r="A443"/>
      <c r="B443"/>
      <c r="C443"/>
      <c r="D443" s="57"/>
      <c r="E443" s="57"/>
      <c r="F443" s="57"/>
      <c r="G443" s="57"/>
      <c r="H443" s="57"/>
      <c r="M443" s="57"/>
      <c r="N443" s="57"/>
      <c r="O443"/>
      <c r="P443"/>
      <c r="Q443"/>
      <c r="R443"/>
      <c r="S443"/>
      <c r="T443"/>
      <c r="U443"/>
      <c r="V443"/>
    </row>
    <row r="444" spans="1:22" x14ac:dyDescent="0.25">
      <c r="A444"/>
      <c r="B444"/>
      <c r="C444"/>
      <c r="D444" s="57"/>
      <c r="E444" s="57"/>
      <c r="F444" s="57"/>
      <c r="G444" s="57"/>
      <c r="H444" s="57"/>
      <c r="M444" s="57"/>
      <c r="N444" s="57"/>
      <c r="O444"/>
      <c r="P444"/>
      <c r="Q444"/>
      <c r="R444"/>
      <c r="S444"/>
      <c r="T444"/>
      <c r="U444"/>
      <c r="V444"/>
    </row>
    <row r="445" spans="1:22" x14ac:dyDescent="0.25">
      <c r="A445"/>
      <c r="B445"/>
      <c r="C445"/>
      <c r="D445" s="57"/>
      <c r="E445" s="57"/>
      <c r="F445" s="57"/>
      <c r="G445" s="57"/>
      <c r="H445" s="57"/>
      <c r="M445" s="57"/>
      <c r="N445" s="57"/>
      <c r="O445"/>
      <c r="P445"/>
      <c r="Q445"/>
      <c r="R445"/>
      <c r="S445"/>
      <c r="T445"/>
      <c r="U445"/>
      <c r="V445"/>
    </row>
    <row r="446" spans="1:22" x14ac:dyDescent="0.25">
      <c r="A446"/>
      <c r="B446"/>
      <c r="C446"/>
      <c r="D446" s="57"/>
      <c r="E446" s="57"/>
      <c r="F446" s="57"/>
      <c r="G446" s="57"/>
      <c r="H446" s="57"/>
      <c r="M446" s="57"/>
      <c r="N446" s="57"/>
      <c r="O446"/>
      <c r="P446"/>
      <c r="Q446"/>
      <c r="R446"/>
      <c r="S446"/>
      <c r="T446"/>
      <c r="U446"/>
      <c r="V446"/>
    </row>
    <row r="447" spans="1:22" x14ac:dyDescent="0.25">
      <c r="A447"/>
      <c r="B447"/>
      <c r="C447"/>
      <c r="D447" s="57"/>
      <c r="E447" s="57"/>
      <c r="F447" s="57"/>
      <c r="G447" s="57"/>
      <c r="H447" s="57"/>
      <c r="M447" s="57"/>
      <c r="N447" s="57"/>
      <c r="O447"/>
      <c r="P447"/>
      <c r="Q447"/>
      <c r="R447"/>
      <c r="S447"/>
      <c r="T447"/>
      <c r="U447"/>
      <c r="V447"/>
    </row>
    <row r="448" spans="1:22" x14ac:dyDescent="0.25">
      <c r="A448"/>
      <c r="B448"/>
      <c r="C448"/>
      <c r="D448" s="57"/>
      <c r="E448" s="57"/>
      <c r="F448" s="57"/>
      <c r="G448" s="57"/>
      <c r="H448" s="57"/>
      <c r="M448" s="57"/>
      <c r="N448" s="57"/>
      <c r="O448"/>
      <c r="P448"/>
      <c r="Q448"/>
      <c r="R448"/>
      <c r="S448"/>
      <c r="T448"/>
      <c r="U448"/>
      <c r="V448"/>
    </row>
    <row r="449" spans="1:22" x14ac:dyDescent="0.25">
      <c r="A449"/>
      <c r="B449"/>
      <c r="C449"/>
      <c r="D449" s="57"/>
      <c r="E449" s="57"/>
      <c r="F449" s="57"/>
      <c r="G449" s="57"/>
      <c r="H449" s="57"/>
      <c r="M449" s="57"/>
      <c r="N449" s="57"/>
      <c r="O449"/>
      <c r="P449"/>
      <c r="Q449"/>
      <c r="R449"/>
      <c r="S449"/>
      <c r="T449"/>
      <c r="U449"/>
      <c r="V449"/>
    </row>
    <row r="450" spans="1:22" x14ac:dyDescent="0.25">
      <c r="A450"/>
      <c r="B450"/>
      <c r="C450"/>
      <c r="D450" s="57"/>
      <c r="E450" s="57"/>
      <c r="F450" s="57"/>
      <c r="G450" s="57"/>
      <c r="H450" s="57"/>
      <c r="M450" s="57"/>
      <c r="N450" s="57"/>
      <c r="O450"/>
      <c r="P450"/>
      <c r="Q450"/>
      <c r="R450"/>
      <c r="S450"/>
      <c r="T450"/>
      <c r="U450"/>
      <c r="V450"/>
    </row>
    <row r="451" spans="1:22" x14ac:dyDescent="0.25">
      <c r="A451"/>
      <c r="B451"/>
      <c r="C451"/>
      <c r="D451" s="57"/>
      <c r="E451" s="57"/>
      <c r="F451" s="57"/>
      <c r="G451" s="57"/>
      <c r="H451" s="57"/>
      <c r="M451" s="57"/>
      <c r="N451" s="57"/>
      <c r="O451"/>
      <c r="P451"/>
      <c r="Q451"/>
      <c r="R451"/>
      <c r="S451"/>
      <c r="T451"/>
      <c r="U451"/>
      <c r="V451"/>
    </row>
    <row r="452" spans="1:22" x14ac:dyDescent="0.25">
      <c r="A452"/>
      <c r="B452"/>
      <c r="C452"/>
      <c r="D452" s="57"/>
      <c r="E452" s="57"/>
      <c r="F452" s="57"/>
      <c r="G452" s="57"/>
      <c r="H452" s="57"/>
      <c r="M452" s="57"/>
      <c r="N452" s="57"/>
      <c r="O452"/>
      <c r="P452"/>
      <c r="Q452"/>
      <c r="R452"/>
      <c r="S452"/>
      <c r="T452"/>
      <c r="U452"/>
      <c r="V452"/>
    </row>
    <row r="453" spans="1:22" x14ac:dyDescent="0.25">
      <c r="A453"/>
      <c r="B453"/>
      <c r="C453"/>
      <c r="D453" s="57"/>
      <c r="E453" s="57"/>
      <c r="F453" s="57"/>
      <c r="G453" s="57"/>
      <c r="H453" s="57"/>
      <c r="M453" s="57"/>
      <c r="N453" s="57"/>
      <c r="O453"/>
      <c r="P453"/>
      <c r="Q453"/>
      <c r="R453"/>
      <c r="S453"/>
      <c r="T453"/>
      <c r="U453"/>
      <c r="V453"/>
    </row>
    <row r="454" spans="1:22" x14ac:dyDescent="0.25">
      <c r="A454"/>
      <c r="B454"/>
      <c r="C454"/>
      <c r="D454" s="57"/>
      <c r="E454" s="57"/>
      <c r="F454" s="57"/>
      <c r="G454" s="57"/>
      <c r="H454" s="57"/>
      <c r="M454" s="57"/>
      <c r="N454" s="57"/>
      <c r="O454"/>
      <c r="P454"/>
      <c r="Q454"/>
      <c r="R454"/>
      <c r="S454"/>
      <c r="T454"/>
      <c r="U454"/>
      <c r="V454"/>
    </row>
    <row r="455" spans="1:22" x14ac:dyDescent="0.25">
      <c r="A455"/>
      <c r="B455"/>
      <c r="C455"/>
      <c r="D455" s="57"/>
      <c r="E455" s="57"/>
      <c r="F455" s="57"/>
      <c r="G455" s="57"/>
      <c r="H455" s="57"/>
      <c r="M455" s="57"/>
      <c r="N455" s="57"/>
      <c r="O455"/>
      <c r="P455"/>
      <c r="Q455"/>
      <c r="R455"/>
      <c r="S455"/>
      <c r="T455"/>
      <c r="U455"/>
      <c r="V455"/>
    </row>
    <row r="456" spans="1:22" x14ac:dyDescent="0.25">
      <c r="A456"/>
      <c r="B456"/>
      <c r="C456"/>
      <c r="D456" s="57"/>
      <c r="E456" s="57"/>
      <c r="F456" s="57"/>
      <c r="G456" s="57"/>
      <c r="H456" s="57"/>
      <c r="M456" s="57"/>
      <c r="N456" s="57"/>
      <c r="O456"/>
      <c r="P456"/>
      <c r="Q456"/>
      <c r="R456"/>
      <c r="S456"/>
      <c r="T456"/>
      <c r="U456"/>
      <c r="V456"/>
    </row>
    <row r="457" spans="1:22" x14ac:dyDescent="0.25">
      <c r="A457"/>
      <c r="B457"/>
      <c r="C457"/>
      <c r="D457" s="57"/>
      <c r="E457" s="57"/>
      <c r="F457" s="57"/>
      <c r="G457" s="57"/>
      <c r="H457" s="57"/>
      <c r="M457" s="57"/>
      <c r="N457" s="57"/>
      <c r="O457"/>
      <c r="P457"/>
      <c r="Q457"/>
      <c r="R457"/>
      <c r="S457"/>
      <c r="T457"/>
      <c r="U457"/>
      <c r="V457"/>
    </row>
    <row r="458" spans="1:22" x14ac:dyDescent="0.25">
      <c r="A458"/>
      <c r="B458"/>
      <c r="C458"/>
      <c r="D458" s="57"/>
      <c r="E458" s="57"/>
      <c r="F458" s="57"/>
      <c r="G458" s="57"/>
      <c r="H458" s="57"/>
      <c r="M458" s="57"/>
      <c r="N458" s="57"/>
      <c r="O458"/>
      <c r="P458"/>
      <c r="Q458"/>
      <c r="R458"/>
      <c r="S458"/>
      <c r="T458"/>
      <c r="U458"/>
      <c r="V458"/>
    </row>
    <row r="459" spans="1:22" x14ac:dyDescent="0.25">
      <c r="A459"/>
      <c r="B459"/>
      <c r="C459"/>
      <c r="D459" s="57"/>
      <c r="E459" s="57"/>
      <c r="F459" s="57"/>
      <c r="G459" s="57"/>
      <c r="H459" s="57"/>
      <c r="M459" s="57"/>
      <c r="N459" s="57"/>
      <c r="O459"/>
      <c r="P459"/>
      <c r="Q459"/>
      <c r="R459"/>
      <c r="S459"/>
      <c r="T459"/>
      <c r="U459"/>
      <c r="V459"/>
    </row>
    <row r="460" spans="1:22" x14ac:dyDescent="0.25">
      <c r="A460"/>
      <c r="B460"/>
      <c r="C460"/>
      <c r="D460" s="57"/>
      <c r="E460" s="57"/>
      <c r="F460" s="57"/>
      <c r="G460" s="57"/>
      <c r="H460" s="57"/>
      <c r="M460" s="57"/>
      <c r="N460" s="57"/>
      <c r="O460"/>
      <c r="P460"/>
      <c r="Q460"/>
      <c r="R460"/>
      <c r="S460"/>
      <c r="T460"/>
      <c r="U460"/>
      <c r="V460"/>
    </row>
    <row r="461" spans="1:22" x14ac:dyDescent="0.25">
      <c r="A461"/>
      <c r="B461"/>
      <c r="C461"/>
      <c r="D461" s="57"/>
      <c r="E461" s="57"/>
      <c r="F461" s="57"/>
      <c r="G461" s="57"/>
      <c r="H461" s="57"/>
      <c r="M461" s="57"/>
      <c r="N461" s="57"/>
      <c r="O461"/>
      <c r="P461"/>
      <c r="Q461"/>
      <c r="R461"/>
      <c r="S461"/>
      <c r="T461"/>
      <c r="U461"/>
      <c r="V461"/>
    </row>
    <row r="462" spans="1:22" x14ac:dyDescent="0.25">
      <c r="A462"/>
      <c r="B462"/>
      <c r="C462"/>
      <c r="D462" s="57"/>
      <c r="E462" s="57"/>
      <c r="F462" s="57"/>
      <c r="G462" s="57"/>
      <c r="H462" s="57"/>
      <c r="M462" s="57"/>
      <c r="N462" s="57"/>
      <c r="O462"/>
      <c r="P462"/>
      <c r="Q462"/>
      <c r="R462"/>
      <c r="S462"/>
      <c r="T462"/>
      <c r="U462"/>
      <c r="V462"/>
    </row>
    <row r="463" spans="1:22" x14ac:dyDescent="0.25">
      <c r="A463"/>
      <c r="B463"/>
      <c r="C463"/>
      <c r="D463" s="57"/>
      <c r="E463" s="57"/>
      <c r="F463" s="57"/>
      <c r="G463" s="57"/>
      <c r="H463" s="57"/>
      <c r="M463" s="57"/>
      <c r="N463" s="57"/>
      <c r="O463"/>
      <c r="P463"/>
      <c r="Q463"/>
      <c r="R463"/>
      <c r="S463"/>
      <c r="T463"/>
      <c r="U463"/>
      <c r="V463"/>
    </row>
    <row r="464" spans="1:22" x14ac:dyDescent="0.25">
      <c r="A464"/>
      <c r="B464"/>
      <c r="C464"/>
      <c r="D464" s="57"/>
      <c r="E464" s="57"/>
      <c r="F464" s="57"/>
      <c r="G464" s="57"/>
      <c r="H464" s="57"/>
      <c r="M464" s="57"/>
      <c r="N464" s="57"/>
      <c r="O464"/>
      <c r="P464"/>
      <c r="Q464"/>
      <c r="R464"/>
      <c r="S464"/>
      <c r="T464"/>
      <c r="U464"/>
      <c r="V464"/>
    </row>
    <row r="465" spans="1:22" x14ac:dyDescent="0.25">
      <c r="A465"/>
      <c r="B465"/>
      <c r="C465"/>
      <c r="D465" s="57"/>
      <c r="E465" s="57"/>
      <c r="F465" s="57"/>
      <c r="G465" s="57"/>
      <c r="H465" s="57"/>
      <c r="M465" s="57"/>
      <c r="N465" s="57"/>
      <c r="O465"/>
      <c r="P465"/>
      <c r="Q465"/>
      <c r="R465"/>
      <c r="S465"/>
      <c r="T465"/>
      <c r="U465"/>
      <c r="V465"/>
    </row>
    <row r="466" spans="1:22" x14ac:dyDescent="0.25">
      <c r="A466"/>
      <c r="B466"/>
      <c r="C466"/>
      <c r="D466" s="57"/>
      <c r="E466" s="57"/>
      <c r="F466" s="57"/>
      <c r="G466" s="57"/>
      <c r="H466" s="57"/>
      <c r="M466" s="57"/>
      <c r="N466" s="57"/>
      <c r="O466"/>
      <c r="P466"/>
      <c r="Q466"/>
      <c r="R466"/>
      <c r="S466"/>
      <c r="T466"/>
      <c r="U466"/>
      <c r="V466"/>
    </row>
    <row r="467" spans="1:22" x14ac:dyDescent="0.25">
      <c r="A467"/>
      <c r="B467"/>
      <c r="C467"/>
      <c r="D467" s="57"/>
      <c r="E467" s="57"/>
      <c r="F467" s="57"/>
      <c r="G467" s="57"/>
      <c r="H467" s="57"/>
      <c r="M467" s="57"/>
      <c r="N467" s="57"/>
      <c r="O467"/>
      <c r="P467"/>
      <c r="Q467"/>
      <c r="R467"/>
      <c r="S467"/>
      <c r="T467"/>
      <c r="U467"/>
      <c r="V467"/>
    </row>
    <row r="468" spans="1:22" x14ac:dyDescent="0.25">
      <c r="A468"/>
      <c r="B468"/>
      <c r="C468"/>
      <c r="D468" s="57"/>
      <c r="E468" s="57"/>
      <c r="F468" s="57"/>
      <c r="G468" s="57"/>
      <c r="H468" s="57"/>
      <c r="M468" s="57"/>
      <c r="N468" s="57"/>
      <c r="O468"/>
      <c r="P468"/>
      <c r="Q468"/>
      <c r="R468"/>
      <c r="S468"/>
      <c r="T468"/>
      <c r="U468"/>
      <c r="V468"/>
    </row>
    <row r="469" spans="1:22" x14ac:dyDescent="0.25">
      <c r="A469"/>
      <c r="B469"/>
      <c r="C469"/>
      <c r="D469" s="57"/>
      <c r="E469" s="57"/>
      <c r="F469" s="57"/>
      <c r="G469" s="57"/>
      <c r="H469" s="57"/>
      <c r="M469" s="57"/>
      <c r="N469" s="57"/>
      <c r="O469"/>
      <c r="P469"/>
      <c r="Q469"/>
      <c r="R469"/>
      <c r="S469"/>
      <c r="T469"/>
      <c r="U469"/>
      <c r="V469"/>
    </row>
    <row r="470" spans="1:22" x14ac:dyDescent="0.25">
      <c r="A470"/>
      <c r="B470"/>
      <c r="C470"/>
      <c r="D470" s="57"/>
      <c r="E470" s="57"/>
      <c r="F470" s="57"/>
      <c r="G470" s="57"/>
      <c r="H470" s="57"/>
      <c r="M470" s="57"/>
      <c r="N470" s="57"/>
      <c r="O470"/>
      <c r="P470"/>
      <c r="Q470"/>
      <c r="R470"/>
      <c r="S470"/>
      <c r="T470"/>
      <c r="U470"/>
      <c r="V470"/>
    </row>
    <row r="471" spans="1:22" x14ac:dyDescent="0.25">
      <c r="A471"/>
      <c r="B471"/>
      <c r="C471"/>
      <c r="D471" s="57"/>
      <c r="E471" s="57"/>
      <c r="F471" s="57"/>
      <c r="G471" s="57"/>
      <c r="H471" s="57"/>
      <c r="M471" s="57"/>
      <c r="N471" s="57"/>
      <c r="O471"/>
      <c r="P471"/>
      <c r="Q471"/>
      <c r="R471"/>
      <c r="S471"/>
      <c r="T471"/>
      <c r="U471"/>
      <c r="V471"/>
    </row>
    <row r="472" spans="1:22" x14ac:dyDescent="0.25">
      <c r="A472"/>
      <c r="B472"/>
      <c r="C472"/>
      <c r="D472" s="57"/>
      <c r="E472" s="57"/>
      <c r="F472" s="57"/>
      <c r="G472" s="57"/>
      <c r="H472" s="57"/>
      <c r="M472" s="57"/>
      <c r="N472" s="57"/>
      <c r="O472"/>
      <c r="P472"/>
      <c r="Q472"/>
      <c r="R472"/>
      <c r="S472"/>
      <c r="T472"/>
      <c r="U472"/>
      <c r="V472"/>
    </row>
    <row r="473" spans="1:22" x14ac:dyDescent="0.25">
      <c r="A473"/>
      <c r="B473"/>
      <c r="C473"/>
      <c r="D473" s="57"/>
      <c r="E473" s="57"/>
      <c r="F473" s="57"/>
      <c r="G473" s="57"/>
      <c r="H473" s="57"/>
      <c r="M473" s="57"/>
      <c r="N473" s="57"/>
      <c r="O473"/>
      <c r="P473"/>
      <c r="Q473"/>
      <c r="R473"/>
      <c r="S473"/>
      <c r="T473"/>
      <c r="U473"/>
      <c r="V473"/>
    </row>
    <row r="474" spans="1:22" x14ac:dyDescent="0.25">
      <c r="A474"/>
      <c r="B474"/>
      <c r="C474"/>
      <c r="D474" s="57"/>
      <c r="E474" s="57"/>
      <c r="F474" s="57"/>
      <c r="G474" s="57"/>
      <c r="H474" s="57"/>
      <c r="M474" s="57"/>
      <c r="N474" s="57"/>
      <c r="O474"/>
      <c r="P474"/>
      <c r="Q474"/>
      <c r="R474"/>
      <c r="S474"/>
      <c r="T474"/>
      <c r="U474"/>
      <c r="V474"/>
    </row>
    <row r="475" spans="1:22" x14ac:dyDescent="0.25">
      <c r="A475"/>
      <c r="B475"/>
      <c r="C475"/>
      <c r="D475" s="57"/>
      <c r="E475" s="57"/>
      <c r="F475" s="57"/>
      <c r="G475" s="57"/>
      <c r="H475" s="57"/>
      <c r="M475" s="57"/>
      <c r="N475" s="57"/>
      <c r="O475"/>
      <c r="P475"/>
      <c r="Q475"/>
      <c r="R475"/>
      <c r="S475"/>
      <c r="T475"/>
      <c r="U475"/>
      <c r="V475"/>
    </row>
    <row r="476" spans="1:22" x14ac:dyDescent="0.25">
      <c r="A476"/>
      <c r="B476"/>
      <c r="C476"/>
      <c r="D476" s="57"/>
      <c r="E476" s="57"/>
      <c r="F476" s="57"/>
      <c r="G476" s="57"/>
      <c r="H476" s="57"/>
      <c r="M476" s="57"/>
      <c r="N476" s="57"/>
      <c r="O476"/>
      <c r="P476"/>
      <c r="Q476"/>
      <c r="R476"/>
      <c r="S476"/>
      <c r="T476"/>
      <c r="U476"/>
      <c r="V476"/>
    </row>
    <row r="477" spans="1:22" x14ac:dyDescent="0.25">
      <c r="A477"/>
      <c r="B477"/>
      <c r="C477"/>
      <c r="D477" s="57"/>
      <c r="E477" s="57"/>
      <c r="F477" s="57"/>
      <c r="G477" s="57"/>
      <c r="H477" s="57"/>
      <c r="M477" s="57"/>
      <c r="N477" s="57"/>
      <c r="O477"/>
      <c r="P477"/>
      <c r="Q477"/>
      <c r="R477"/>
      <c r="S477"/>
      <c r="T477"/>
      <c r="U477"/>
      <c r="V477"/>
    </row>
    <row r="478" spans="1:22" x14ac:dyDescent="0.25">
      <c r="A478"/>
      <c r="B478"/>
      <c r="C478"/>
      <c r="D478" s="57"/>
      <c r="E478" s="57"/>
      <c r="F478" s="57"/>
      <c r="G478" s="57"/>
      <c r="H478" s="57"/>
      <c r="M478" s="57"/>
      <c r="N478" s="57"/>
      <c r="O478"/>
      <c r="P478"/>
      <c r="Q478"/>
      <c r="R478"/>
      <c r="S478"/>
      <c r="T478"/>
      <c r="U478"/>
      <c r="V478"/>
    </row>
    <row r="479" spans="1:22" x14ac:dyDescent="0.25">
      <c r="A479"/>
      <c r="B479"/>
      <c r="C479"/>
      <c r="D479" s="57"/>
      <c r="E479" s="57"/>
      <c r="F479" s="57"/>
      <c r="G479" s="57"/>
      <c r="H479" s="57"/>
      <c r="M479" s="57"/>
      <c r="N479" s="57"/>
      <c r="O479"/>
      <c r="P479"/>
      <c r="Q479"/>
      <c r="R479"/>
      <c r="S479"/>
      <c r="T479"/>
      <c r="U479"/>
      <c r="V479"/>
    </row>
    <row r="480" spans="1:22" x14ac:dyDescent="0.25">
      <c r="A480"/>
      <c r="B480"/>
      <c r="C480"/>
      <c r="D480" s="57"/>
      <c r="E480" s="57"/>
      <c r="F480" s="57"/>
      <c r="G480" s="57"/>
      <c r="H480" s="57"/>
      <c r="M480" s="57"/>
      <c r="N480" s="57"/>
      <c r="O480"/>
      <c r="P480"/>
      <c r="Q480"/>
      <c r="R480"/>
      <c r="S480"/>
      <c r="T480"/>
      <c r="U480"/>
      <c r="V480"/>
    </row>
    <row r="481" spans="1:22" x14ac:dyDescent="0.25">
      <c r="A481"/>
      <c r="B481"/>
      <c r="C481"/>
      <c r="D481" s="57"/>
      <c r="E481" s="57"/>
      <c r="F481" s="57"/>
      <c r="G481" s="57"/>
      <c r="H481" s="57"/>
      <c r="M481" s="57"/>
      <c r="N481" s="57"/>
      <c r="O481"/>
      <c r="P481"/>
      <c r="Q481"/>
      <c r="R481"/>
      <c r="S481"/>
      <c r="T481"/>
      <c r="U481"/>
      <c r="V481"/>
    </row>
    <row r="482" spans="1:22" x14ac:dyDescent="0.25">
      <c r="A482"/>
      <c r="B482"/>
      <c r="C482"/>
      <c r="D482" s="57"/>
      <c r="E482" s="57"/>
      <c r="F482" s="57"/>
      <c r="G482" s="57"/>
      <c r="H482" s="57"/>
      <c r="M482" s="57"/>
      <c r="N482" s="57"/>
      <c r="O482"/>
      <c r="P482"/>
      <c r="Q482"/>
      <c r="R482"/>
      <c r="S482"/>
      <c r="T482"/>
      <c r="U482"/>
      <c r="V482"/>
    </row>
    <row r="483" spans="1:22" x14ac:dyDescent="0.25">
      <c r="A483"/>
      <c r="B483"/>
      <c r="C483"/>
      <c r="D483" s="57"/>
      <c r="E483" s="57"/>
      <c r="F483" s="57"/>
      <c r="G483" s="57"/>
      <c r="H483" s="57"/>
      <c r="M483" s="57"/>
      <c r="N483" s="57"/>
      <c r="O483"/>
      <c r="P483"/>
      <c r="Q483"/>
      <c r="R483"/>
      <c r="S483"/>
      <c r="T483"/>
      <c r="U483"/>
      <c r="V483"/>
    </row>
    <row r="484" spans="1:22" x14ac:dyDescent="0.25">
      <c r="A484"/>
      <c r="B484"/>
      <c r="C484"/>
      <c r="D484" s="57"/>
      <c r="E484" s="57"/>
      <c r="F484" s="57"/>
      <c r="G484" s="57"/>
      <c r="H484" s="57"/>
      <c r="M484" s="57"/>
      <c r="N484" s="57"/>
      <c r="O484"/>
      <c r="P484"/>
      <c r="Q484"/>
      <c r="R484"/>
      <c r="S484"/>
      <c r="T484"/>
      <c r="U484"/>
      <c r="V484"/>
    </row>
    <row r="485" spans="1:22" x14ac:dyDescent="0.25">
      <c r="A485"/>
      <c r="B485"/>
      <c r="C485"/>
      <c r="D485" s="57"/>
      <c r="E485" s="57"/>
      <c r="F485" s="57"/>
      <c r="G485" s="57"/>
      <c r="H485" s="57"/>
      <c r="M485" s="57"/>
      <c r="N485" s="57"/>
      <c r="O485"/>
      <c r="P485"/>
      <c r="Q485"/>
      <c r="R485"/>
      <c r="S485"/>
      <c r="T485"/>
      <c r="U485"/>
      <c r="V485"/>
    </row>
    <row r="486" spans="1:22" x14ac:dyDescent="0.25">
      <c r="A486"/>
      <c r="B486"/>
      <c r="C486"/>
      <c r="D486" s="57"/>
      <c r="E486" s="57"/>
      <c r="F486" s="57"/>
      <c r="G486" s="57"/>
      <c r="H486" s="57"/>
      <c r="M486" s="57"/>
      <c r="N486" s="57"/>
      <c r="O486"/>
      <c r="P486"/>
      <c r="Q486"/>
      <c r="R486"/>
      <c r="S486"/>
      <c r="T486"/>
      <c r="U486"/>
      <c r="V486"/>
    </row>
    <row r="487" spans="1:22" x14ac:dyDescent="0.25">
      <c r="A487"/>
      <c r="B487"/>
      <c r="C487"/>
      <c r="D487" s="57"/>
      <c r="E487" s="57"/>
      <c r="F487" s="57"/>
      <c r="G487" s="57"/>
      <c r="H487" s="57"/>
      <c r="M487" s="57"/>
      <c r="N487" s="57"/>
      <c r="O487"/>
      <c r="P487"/>
      <c r="Q487"/>
      <c r="R487"/>
      <c r="S487"/>
      <c r="T487"/>
      <c r="U487"/>
      <c r="V487"/>
    </row>
    <row r="488" spans="1:22" x14ac:dyDescent="0.25">
      <c r="A488"/>
      <c r="B488"/>
      <c r="C488"/>
      <c r="D488" s="57"/>
      <c r="E488" s="57"/>
      <c r="F488" s="57"/>
      <c r="G488" s="57"/>
      <c r="H488" s="57"/>
      <c r="M488" s="57"/>
      <c r="N488" s="57"/>
      <c r="O488"/>
      <c r="P488"/>
      <c r="Q488"/>
      <c r="R488"/>
      <c r="S488"/>
      <c r="T488"/>
      <c r="U488"/>
      <c r="V488"/>
    </row>
    <row r="489" spans="1:22" x14ac:dyDescent="0.25">
      <c r="A489"/>
      <c r="B489"/>
      <c r="C489"/>
      <c r="D489" s="57"/>
      <c r="E489" s="57"/>
      <c r="F489" s="57"/>
      <c r="G489" s="57"/>
      <c r="H489" s="57"/>
      <c r="M489" s="57"/>
      <c r="N489" s="57"/>
      <c r="O489"/>
      <c r="P489"/>
      <c r="Q489"/>
      <c r="R489"/>
      <c r="S489"/>
      <c r="T489"/>
      <c r="U489"/>
      <c r="V489"/>
    </row>
    <row r="490" spans="1:22" x14ac:dyDescent="0.25">
      <c r="A490"/>
      <c r="B490"/>
      <c r="C490"/>
      <c r="D490" s="57"/>
      <c r="E490" s="57"/>
      <c r="F490" s="57"/>
      <c r="G490" s="57"/>
      <c r="H490" s="57"/>
      <c r="M490" s="57"/>
      <c r="N490" s="57"/>
      <c r="O490"/>
      <c r="P490"/>
      <c r="Q490"/>
      <c r="R490"/>
      <c r="S490"/>
      <c r="T490"/>
      <c r="U490"/>
      <c r="V490"/>
    </row>
    <row r="491" spans="1:22" x14ac:dyDescent="0.25">
      <c r="A491"/>
      <c r="B491"/>
      <c r="C491"/>
      <c r="D491" s="57"/>
      <c r="E491" s="57"/>
      <c r="F491" s="57"/>
      <c r="G491" s="57"/>
      <c r="H491" s="57"/>
      <c r="M491" s="57"/>
      <c r="N491" s="57"/>
      <c r="O491"/>
      <c r="P491"/>
      <c r="Q491"/>
      <c r="R491"/>
      <c r="S491"/>
      <c r="T491"/>
      <c r="U491"/>
      <c r="V491"/>
    </row>
    <row r="492" spans="1:22" x14ac:dyDescent="0.25">
      <c r="A492"/>
      <c r="B492"/>
      <c r="C492"/>
      <c r="D492" s="57"/>
      <c r="E492" s="57"/>
      <c r="F492" s="57"/>
      <c r="G492" s="57"/>
      <c r="H492" s="57"/>
      <c r="M492" s="57"/>
      <c r="N492" s="57"/>
      <c r="O492"/>
      <c r="P492"/>
      <c r="Q492"/>
      <c r="R492"/>
      <c r="S492"/>
      <c r="T492"/>
      <c r="U492"/>
      <c r="V492"/>
    </row>
    <row r="493" spans="1:22" x14ac:dyDescent="0.25">
      <c r="A493"/>
      <c r="B493"/>
      <c r="C493"/>
      <c r="D493" s="57"/>
      <c r="E493" s="57"/>
      <c r="F493" s="57"/>
      <c r="G493" s="57"/>
      <c r="H493" s="57"/>
      <c r="M493" s="57"/>
      <c r="N493" s="57"/>
      <c r="O493"/>
      <c r="P493"/>
      <c r="Q493"/>
      <c r="R493"/>
      <c r="S493"/>
      <c r="T493"/>
      <c r="U493"/>
      <c r="V493"/>
    </row>
    <row r="494" spans="1:22" x14ac:dyDescent="0.25">
      <c r="A494"/>
      <c r="B494"/>
      <c r="C494"/>
      <c r="D494" s="57"/>
      <c r="E494" s="57"/>
      <c r="F494" s="57"/>
      <c r="G494" s="57"/>
      <c r="H494" s="57"/>
      <c r="M494" s="57"/>
      <c r="N494" s="57"/>
      <c r="O494"/>
      <c r="P494"/>
      <c r="Q494"/>
      <c r="R494"/>
      <c r="S494"/>
      <c r="T494"/>
      <c r="U494"/>
      <c r="V494"/>
    </row>
    <row r="495" spans="1:22" x14ac:dyDescent="0.25">
      <c r="A495"/>
      <c r="B495"/>
      <c r="C495"/>
      <c r="D495" s="57"/>
      <c r="E495" s="57"/>
      <c r="F495" s="57"/>
      <c r="G495" s="57"/>
      <c r="H495" s="57"/>
      <c r="M495" s="57"/>
      <c r="N495" s="57"/>
      <c r="O495"/>
      <c r="P495"/>
      <c r="Q495"/>
      <c r="R495"/>
      <c r="S495"/>
      <c r="T495"/>
      <c r="U495"/>
      <c r="V495"/>
    </row>
    <row r="496" spans="1:22" x14ac:dyDescent="0.25">
      <c r="A496"/>
      <c r="B496"/>
      <c r="C496"/>
      <c r="D496" s="57"/>
      <c r="E496" s="57"/>
      <c r="F496" s="57"/>
      <c r="G496" s="57"/>
      <c r="H496" s="57"/>
      <c r="M496" s="57"/>
      <c r="N496" s="57"/>
      <c r="O496"/>
      <c r="P496"/>
      <c r="Q496"/>
      <c r="R496"/>
      <c r="S496"/>
      <c r="T496"/>
      <c r="U496"/>
      <c r="V496"/>
    </row>
    <row r="497" spans="1:22" x14ac:dyDescent="0.25">
      <c r="A497"/>
      <c r="B497"/>
      <c r="C497"/>
      <c r="D497" s="57"/>
      <c r="E497" s="57"/>
      <c r="F497" s="57"/>
      <c r="G497" s="57"/>
      <c r="H497" s="57"/>
      <c r="M497" s="57"/>
      <c r="N497" s="57"/>
      <c r="O497"/>
      <c r="P497"/>
      <c r="Q497"/>
      <c r="R497"/>
      <c r="S497"/>
      <c r="T497"/>
      <c r="U497"/>
      <c r="V497"/>
    </row>
    <row r="498" spans="1:22" x14ac:dyDescent="0.25">
      <c r="A498"/>
      <c r="B498"/>
      <c r="C498"/>
      <c r="D498" s="57"/>
      <c r="E498" s="57"/>
      <c r="F498" s="57"/>
      <c r="G498" s="57"/>
      <c r="H498" s="57"/>
      <c r="M498" s="57"/>
      <c r="N498" s="57"/>
      <c r="O498"/>
      <c r="P498"/>
      <c r="Q498"/>
      <c r="R498"/>
      <c r="S498"/>
      <c r="T498"/>
      <c r="U498"/>
      <c r="V498"/>
    </row>
    <row r="499" spans="1:22" x14ac:dyDescent="0.25">
      <c r="A499"/>
      <c r="B499"/>
      <c r="C499"/>
      <c r="D499" s="57"/>
      <c r="E499" s="57"/>
      <c r="F499" s="57"/>
      <c r="G499" s="57"/>
      <c r="H499" s="57"/>
      <c r="M499" s="57"/>
      <c r="N499" s="57"/>
      <c r="O499"/>
      <c r="P499"/>
      <c r="Q499"/>
      <c r="R499"/>
      <c r="S499"/>
      <c r="T499"/>
      <c r="U499"/>
      <c r="V499"/>
    </row>
    <row r="500" spans="1:22" x14ac:dyDescent="0.25">
      <c r="A500"/>
      <c r="B500"/>
      <c r="C500"/>
      <c r="D500" s="57"/>
      <c r="E500" s="57"/>
      <c r="F500" s="57"/>
      <c r="G500" s="57"/>
      <c r="H500" s="57"/>
      <c r="M500" s="57"/>
      <c r="N500" s="57"/>
      <c r="O500"/>
      <c r="P500"/>
      <c r="Q500"/>
      <c r="R500"/>
      <c r="S500"/>
      <c r="T500"/>
      <c r="U500"/>
      <c r="V500"/>
    </row>
    <row r="501" spans="1:22" x14ac:dyDescent="0.25">
      <c r="A501"/>
      <c r="B501"/>
      <c r="C501"/>
      <c r="D501" s="57"/>
      <c r="E501" s="57"/>
      <c r="F501" s="57"/>
      <c r="G501" s="57"/>
      <c r="H501" s="57"/>
      <c r="M501" s="57"/>
      <c r="N501" s="57"/>
      <c r="O501"/>
      <c r="P501"/>
      <c r="Q501"/>
      <c r="R501"/>
      <c r="S501"/>
      <c r="T501"/>
      <c r="U501"/>
      <c r="V501"/>
    </row>
    <row r="502" spans="1:22" x14ac:dyDescent="0.25">
      <c r="A502"/>
      <c r="B502"/>
      <c r="C502"/>
      <c r="D502" s="57"/>
      <c r="E502" s="57"/>
      <c r="F502" s="57"/>
      <c r="G502" s="57"/>
      <c r="H502" s="57"/>
      <c r="M502" s="57"/>
      <c r="N502" s="57"/>
      <c r="O502"/>
      <c r="P502"/>
      <c r="Q502"/>
      <c r="R502"/>
      <c r="S502"/>
      <c r="T502"/>
      <c r="U502"/>
      <c r="V502"/>
    </row>
    <row r="503" spans="1:22" x14ac:dyDescent="0.25">
      <c r="A503"/>
      <c r="B503"/>
      <c r="C503"/>
      <c r="D503" s="57"/>
      <c r="E503" s="57"/>
      <c r="F503" s="57"/>
      <c r="G503" s="57"/>
      <c r="H503" s="57"/>
      <c r="M503" s="57"/>
      <c r="N503" s="57"/>
      <c r="O503"/>
      <c r="P503"/>
      <c r="Q503"/>
      <c r="R503"/>
      <c r="S503"/>
      <c r="T503"/>
      <c r="U503"/>
      <c r="V503"/>
    </row>
    <row r="504" spans="1:22" x14ac:dyDescent="0.25">
      <c r="A504"/>
      <c r="B504"/>
      <c r="C504"/>
      <c r="D504" s="57"/>
      <c r="E504" s="57"/>
      <c r="F504" s="57"/>
      <c r="G504" s="57"/>
      <c r="H504" s="57"/>
      <c r="M504" s="57"/>
      <c r="N504" s="57"/>
      <c r="O504"/>
      <c r="P504"/>
      <c r="Q504"/>
      <c r="R504"/>
      <c r="S504"/>
      <c r="T504"/>
      <c r="U504"/>
      <c r="V504"/>
    </row>
    <row r="505" spans="1:22" x14ac:dyDescent="0.25">
      <c r="A505"/>
      <c r="B505"/>
      <c r="C505"/>
      <c r="D505" s="57"/>
      <c r="E505" s="57"/>
      <c r="F505" s="57"/>
      <c r="G505" s="57"/>
      <c r="H505" s="57"/>
      <c r="M505" s="57"/>
      <c r="N505" s="57"/>
      <c r="O505"/>
      <c r="P505"/>
      <c r="Q505"/>
      <c r="R505"/>
      <c r="S505"/>
      <c r="T505"/>
      <c r="U505"/>
      <c r="V505"/>
    </row>
    <row r="506" spans="1:22" x14ac:dyDescent="0.25">
      <c r="A506"/>
      <c r="B506"/>
      <c r="C506"/>
      <c r="D506" s="57"/>
      <c r="E506" s="57"/>
      <c r="F506" s="57"/>
      <c r="G506" s="57"/>
      <c r="H506" s="57"/>
      <c r="M506" s="57"/>
      <c r="N506" s="57"/>
      <c r="O506"/>
      <c r="P506"/>
      <c r="Q506"/>
      <c r="R506"/>
      <c r="S506"/>
      <c r="T506"/>
      <c r="U506"/>
      <c r="V506"/>
    </row>
    <row r="507" spans="1:22" x14ac:dyDescent="0.25">
      <c r="A507"/>
      <c r="B507"/>
      <c r="C507"/>
      <c r="D507" s="57"/>
      <c r="E507" s="57"/>
      <c r="F507" s="57"/>
      <c r="G507" s="57"/>
      <c r="H507" s="57"/>
      <c r="M507" s="57"/>
      <c r="N507" s="57"/>
      <c r="O507"/>
      <c r="P507"/>
      <c r="Q507"/>
      <c r="R507"/>
      <c r="S507"/>
      <c r="T507"/>
      <c r="U507"/>
      <c r="V507"/>
    </row>
    <row r="508" spans="1:22" x14ac:dyDescent="0.25">
      <c r="A508"/>
      <c r="B508"/>
      <c r="C508"/>
      <c r="D508" s="57"/>
      <c r="E508" s="57"/>
      <c r="F508" s="57"/>
      <c r="G508" s="57"/>
      <c r="H508" s="57"/>
      <c r="M508" s="57"/>
      <c r="N508" s="57"/>
      <c r="O508"/>
      <c r="P508"/>
      <c r="Q508"/>
      <c r="R508"/>
      <c r="S508"/>
      <c r="T508"/>
      <c r="U508"/>
      <c r="V508"/>
    </row>
    <row r="509" spans="1:22" x14ac:dyDescent="0.25">
      <c r="A509"/>
      <c r="B509"/>
      <c r="C509"/>
      <c r="D509" s="57"/>
      <c r="E509" s="57"/>
      <c r="F509" s="57"/>
      <c r="G509" s="57"/>
      <c r="H509" s="57"/>
      <c r="M509" s="57"/>
      <c r="N509" s="57"/>
      <c r="O509"/>
      <c r="P509"/>
      <c r="Q509"/>
      <c r="R509"/>
      <c r="S509"/>
      <c r="T509"/>
      <c r="U509"/>
      <c r="V509"/>
    </row>
    <row r="510" spans="1:22" x14ac:dyDescent="0.25">
      <c r="A510"/>
      <c r="B510"/>
      <c r="C510"/>
      <c r="D510" s="57"/>
      <c r="E510" s="57"/>
      <c r="F510" s="57"/>
      <c r="G510" s="57"/>
      <c r="H510" s="57"/>
      <c r="M510" s="57"/>
      <c r="N510" s="57"/>
      <c r="O510"/>
      <c r="P510"/>
      <c r="Q510"/>
      <c r="R510"/>
      <c r="S510"/>
      <c r="T510"/>
      <c r="U510"/>
      <c r="V510"/>
    </row>
    <row r="511" spans="1:22" x14ac:dyDescent="0.25">
      <c r="A511"/>
      <c r="B511"/>
      <c r="C511"/>
      <c r="D511" s="57"/>
      <c r="E511" s="57"/>
      <c r="F511" s="57"/>
      <c r="G511" s="57"/>
      <c r="H511" s="57"/>
      <c r="M511" s="57"/>
      <c r="N511" s="57"/>
      <c r="O511"/>
      <c r="P511"/>
      <c r="Q511"/>
      <c r="R511"/>
      <c r="S511"/>
      <c r="T511"/>
      <c r="U511"/>
      <c r="V511"/>
    </row>
    <row r="512" spans="1:22" x14ac:dyDescent="0.25">
      <c r="A512"/>
      <c r="B512"/>
      <c r="C512"/>
      <c r="D512" s="57"/>
      <c r="E512" s="57"/>
      <c r="F512" s="57"/>
      <c r="G512" s="57"/>
      <c r="H512" s="57"/>
      <c r="M512" s="57"/>
      <c r="N512" s="57"/>
      <c r="O512"/>
      <c r="P512"/>
      <c r="Q512"/>
      <c r="R512"/>
      <c r="S512"/>
      <c r="T512"/>
      <c r="U512"/>
      <c r="V512"/>
    </row>
    <row r="513" spans="1:22" x14ac:dyDescent="0.25">
      <c r="A513"/>
      <c r="B513"/>
      <c r="C513"/>
      <c r="D513" s="57"/>
      <c r="E513" s="57"/>
      <c r="F513" s="57"/>
      <c r="G513" s="57"/>
      <c r="H513" s="57"/>
      <c r="M513" s="57"/>
      <c r="N513" s="57"/>
      <c r="O513"/>
      <c r="P513"/>
      <c r="Q513"/>
      <c r="R513"/>
      <c r="S513"/>
      <c r="T513"/>
      <c r="U513"/>
      <c r="V513"/>
    </row>
    <row r="514" spans="1:22" x14ac:dyDescent="0.25">
      <c r="A514"/>
      <c r="B514"/>
      <c r="C514"/>
      <c r="D514" s="57"/>
      <c r="E514" s="57"/>
      <c r="F514" s="57"/>
      <c r="G514" s="57"/>
      <c r="H514" s="57"/>
      <c r="M514" s="57"/>
      <c r="N514" s="57"/>
      <c r="O514"/>
      <c r="P514"/>
      <c r="Q514"/>
      <c r="R514"/>
      <c r="S514"/>
      <c r="T514"/>
      <c r="U514"/>
      <c r="V514"/>
    </row>
    <row r="515" spans="1:22" x14ac:dyDescent="0.25">
      <c r="A515"/>
      <c r="B515"/>
      <c r="C515"/>
      <c r="D515" s="57"/>
      <c r="E515" s="57"/>
      <c r="F515" s="57"/>
      <c r="G515" s="57"/>
      <c r="H515" s="57"/>
      <c r="M515" s="57"/>
      <c r="N515" s="57"/>
      <c r="O515"/>
      <c r="P515"/>
      <c r="Q515"/>
      <c r="R515"/>
      <c r="S515"/>
      <c r="T515"/>
      <c r="U515"/>
      <c r="V515"/>
    </row>
    <row r="516" spans="1:22" x14ac:dyDescent="0.25">
      <c r="A516"/>
      <c r="B516"/>
      <c r="C516"/>
      <c r="D516" s="57"/>
      <c r="E516" s="57"/>
      <c r="F516" s="57"/>
      <c r="G516" s="57"/>
      <c r="H516" s="57"/>
      <c r="M516" s="57"/>
      <c r="N516" s="57"/>
      <c r="O516"/>
      <c r="P516"/>
      <c r="Q516"/>
      <c r="R516"/>
      <c r="S516"/>
      <c r="T516"/>
      <c r="U516"/>
      <c r="V516"/>
    </row>
    <row r="517" spans="1:22" x14ac:dyDescent="0.25">
      <c r="A517"/>
      <c r="B517"/>
      <c r="C517"/>
      <c r="D517" s="57"/>
      <c r="E517" s="57"/>
      <c r="F517" s="57"/>
      <c r="G517" s="57"/>
      <c r="H517" s="57"/>
      <c r="M517" s="57"/>
      <c r="N517" s="57"/>
      <c r="O517"/>
      <c r="P517"/>
      <c r="Q517"/>
      <c r="R517"/>
      <c r="S517"/>
      <c r="T517"/>
      <c r="U517"/>
      <c r="V517"/>
    </row>
    <row r="518" spans="1:22" x14ac:dyDescent="0.25">
      <c r="A518"/>
      <c r="B518"/>
      <c r="C518"/>
      <c r="D518" s="57"/>
      <c r="E518" s="57"/>
      <c r="F518" s="57"/>
      <c r="G518" s="57"/>
      <c r="H518" s="57"/>
      <c r="M518" s="57"/>
      <c r="N518" s="57"/>
      <c r="O518"/>
      <c r="P518"/>
      <c r="Q518"/>
      <c r="R518"/>
      <c r="S518"/>
      <c r="T518"/>
      <c r="U518"/>
      <c r="V518"/>
    </row>
    <row r="519" spans="1:22" x14ac:dyDescent="0.25">
      <c r="A519"/>
      <c r="B519"/>
      <c r="C519"/>
      <c r="D519" s="57"/>
      <c r="E519" s="57"/>
      <c r="F519" s="57"/>
      <c r="G519" s="57"/>
      <c r="H519" s="57"/>
      <c r="M519" s="57"/>
      <c r="N519" s="57"/>
      <c r="O519"/>
      <c r="P519"/>
      <c r="Q519"/>
      <c r="R519"/>
      <c r="S519"/>
      <c r="T519"/>
      <c r="U519"/>
      <c r="V519"/>
    </row>
    <row r="520" spans="1:22" x14ac:dyDescent="0.25">
      <c r="A520"/>
      <c r="B520"/>
      <c r="C520"/>
      <c r="D520" s="57"/>
      <c r="E520" s="57"/>
      <c r="F520" s="57"/>
      <c r="G520" s="57"/>
      <c r="H520" s="57"/>
      <c r="M520" s="57"/>
      <c r="N520" s="57"/>
      <c r="O520"/>
      <c r="P520"/>
      <c r="Q520"/>
      <c r="R520"/>
      <c r="S520"/>
      <c r="T520"/>
      <c r="U520"/>
      <c r="V520"/>
    </row>
    <row r="521" spans="1:22" x14ac:dyDescent="0.25">
      <c r="A521"/>
      <c r="B521"/>
      <c r="C521"/>
      <c r="D521" s="57"/>
      <c r="E521" s="57"/>
      <c r="F521" s="57"/>
      <c r="G521" s="57"/>
      <c r="H521" s="57"/>
      <c r="M521" s="57"/>
      <c r="N521" s="57"/>
      <c r="O521"/>
      <c r="P521"/>
      <c r="Q521"/>
      <c r="R521"/>
      <c r="S521"/>
      <c r="T521"/>
      <c r="U521"/>
      <c r="V521"/>
    </row>
    <row r="522" spans="1:22" x14ac:dyDescent="0.25">
      <c r="A522"/>
      <c r="B522"/>
      <c r="C522"/>
      <c r="D522" s="57"/>
      <c r="E522" s="57"/>
      <c r="F522" s="57"/>
      <c r="G522" s="57"/>
      <c r="H522" s="57"/>
      <c r="M522" s="57"/>
      <c r="N522" s="57"/>
      <c r="O522"/>
      <c r="P522"/>
      <c r="Q522"/>
      <c r="R522"/>
      <c r="S522"/>
      <c r="T522"/>
      <c r="U522"/>
      <c r="V522"/>
    </row>
    <row r="523" spans="1:22" x14ac:dyDescent="0.25">
      <c r="A523"/>
      <c r="B523"/>
      <c r="C523"/>
      <c r="D523" s="57"/>
      <c r="E523" s="57"/>
      <c r="F523" s="57"/>
      <c r="G523" s="57"/>
      <c r="H523" s="57"/>
      <c r="M523" s="57"/>
      <c r="N523" s="57"/>
      <c r="O523"/>
      <c r="P523"/>
      <c r="Q523"/>
      <c r="R523"/>
      <c r="S523"/>
      <c r="T523"/>
      <c r="U523"/>
      <c r="V523"/>
    </row>
    <row r="524" spans="1:22" x14ac:dyDescent="0.25">
      <c r="A524"/>
      <c r="B524"/>
      <c r="C524"/>
      <c r="D524" s="57"/>
      <c r="E524" s="57"/>
      <c r="F524" s="57"/>
      <c r="G524" s="57"/>
      <c r="H524" s="57"/>
      <c r="M524" s="57"/>
      <c r="N524" s="57"/>
      <c r="O524"/>
      <c r="P524"/>
      <c r="Q524"/>
      <c r="R524"/>
      <c r="S524"/>
      <c r="T524"/>
      <c r="U524"/>
      <c r="V524"/>
    </row>
    <row r="525" spans="1:22" x14ac:dyDescent="0.25">
      <c r="A525"/>
      <c r="B525"/>
      <c r="C525"/>
      <c r="D525" s="57"/>
      <c r="E525" s="57"/>
      <c r="F525" s="57"/>
      <c r="G525" s="57"/>
      <c r="H525" s="57"/>
      <c r="M525" s="57"/>
      <c r="N525" s="57"/>
      <c r="O525"/>
      <c r="P525"/>
      <c r="Q525"/>
      <c r="R525"/>
      <c r="S525"/>
      <c r="T525"/>
      <c r="U525"/>
      <c r="V525"/>
    </row>
    <row r="526" spans="1:22" x14ac:dyDescent="0.25">
      <c r="A526"/>
      <c r="B526"/>
      <c r="C526"/>
      <c r="D526" s="57"/>
      <c r="E526" s="57"/>
      <c r="F526" s="57"/>
      <c r="G526" s="57"/>
      <c r="H526" s="57"/>
      <c r="M526" s="57"/>
      <c r="N526" s="57"/>
      <c r="O526"/>
      <c r="P526"/>
      <c r="Q526"/>
      <c r="R526"/>
      <c r="S526"/>
      <c r="T526"/>
      <c r="U526"/>
      <c r="V526"/>
    </row>
    <row r="527" spans="1:22" x14ac:dyDescent="0.25">
      <c r="A527"/>
      <c r="B527"/>
      <c r="C527"/>
      <c r="D527" s="57"/>
      <c r="E527" s="57"/>
      <c r="F527" s="57"/>
      <c r="G527" s="57"/>
      <c r="H527" s="57"/>
      <c r="M527" s="57"/>
      <c r="N527" s="57"/>
      <c r="O527"/>
      <c r="P527"/>
      <c r="Q527"/>
      <c r="R527"/>
      <c r="S527"/>
      <c r="T527"/>
      <c r="U527"/>
      <c r="V527"/>
    </row>
    <row r="528" spans="1:22" x14ac:dyDescent="0.25">
      <c r="A528"/>
      <c r="B528"/>
      <c r="C528"/>
      <c r="D528" s="57"/>
      <c r="E528" s="57"/>
      <c r="F528" s="57"/>
      <c r="G528" s="57"/>
      <c r="H528" s="57"/>
      <c r="M528" s="57"/>
      <c r="N528" s="57"/>
      <c r="O528"/>
      <c r="P528"/>
      <c r="Q528"/>
      <c r="R528"/>
      <c r="S528"/>
      <c r="T528"/>
      <c r="U528"/>
      <c r="V528"/>
    </row>
    <row r="529" spans="1:22" x14ac:dyDescent="0.25">
      <c r="A529"/>
      <c r="B529"/>
      <c r="C529"/>
      <c r="D529" s="57"/>
      <c r="E529" s="57"/>
      <c r="F529" s="57"/>
      <c r="G529" s="57"/>
      <c r="H529" s="57"/>
      <c r="M529" s="57"/>
      <c r="N529" s="57"/>
      <c r="O529"/>
      <c r="P529"/>
      <c r="Q529"/>
      <c r="R529"/>
      <c r="S529"/>
      <c r="T529"/>
      <c r="U529"/>
      <c r="V529"/>
    </row>
    <row r="530" spans="1:22" x14ac:dyDescent="0.25">
      <c r="A530"/>
      <c r="B530"/>
      <c r="C530"/>
      <c r="D530" s="57"/>
      <c r="E530" s="57"/>
      <c r="F530" s="57"/>
      <c r="G530" s="57"/>
      <c r="H530" s="57"/>
      <c r="M530" s="57"/>
      <c r="N530" s="57"/>
      <c r="O530"/>
      <c r="P530"/>
      <c r="Q530"/>
      <c r="R530"/>
      <c r="S530"/>
      <c r="T530"/>
      <c r="U530"/>
      <c r="V530"/>
    </row>
    <row r="531" spans="1:22" x14ac:dyDescent="0.25">
      <c r="A531"/>
      <c r="B531"/>
      <c r="C531"/>
      <c r="D531" s="57"/>
      <c r="E531" s="57"/>
      <c r="F531" s="57"/>
      <c r="G531" s="57"/>
      <c r="H531" s="57"/>
      <c r="M531" s="57"/>
      <c r="N531" s="57"/>
      <c r="O531"/>
      <c r="P531"/>
      <c r="Q531"/>
      <c r="R531"/>
      <c r="S531"/>
      <c r="T531"/>
      <c r="U531"/>
      <c r="V531"/>
    </row>
    <row r="532" spans="1:22" x14ac:dyDescent="0.25">
      <c r="A532"/>
      <c r="B532"/>
      <c r="C532"/>
      <c r="D532" s="57"/>
      <c r="E532" s="57"/>
      <c r="F532" s="57"/>
      <c r="G532" s="57"/>
      <c r="H532" s="57"/>
      <c r="M532" s="57"/>
      <c r="N532" s="57"/>
      <c r="O532"/>
      <c r="P532"/>
      <c r="Q532"/>
      <c r="R532"/>
      <c r="S532"/>
      <c r="T532"/>
      <c r="U532"/>
      <c r="V532"/>
    </row>
    <row r="533" spans="1:22" x14ac:dyDescent="0.25">
      <c r="A533"/>
      <c r="B533"/>
      <c r="C533"/>
      <c r="D533" s="57"/>
      <c r="E533" s="57"/>
      <c r="F533" s="57"/>
      <c r="G533" s="57"/>
      <c r="H533" s="57"/>
      <c r="M533" s="57"/>
      <c r="N533" s="57"/>
      <c r="O533"/>
      <c r="P533"/>
      <c r="Q533"/>
      <c r="R533"/>
      <c r="S533"/>
      <c r="T533"/>
      <c r="U533"/>
      <c r="V533"/>
    </row>
    <row r="534" spans="1:22" x14ac:dyDescent="0.25">
      <c r="A534"/>
      <c r="B534"/>
      <c r="C534"/>
      <c r="D534" s="57"/>
      <c r="E534" s="57"/>
      <c r="F534" s="57"/>
      <c r="G534" s="57"/>
      <c r="H534" s="57"/>
      <c r="M534" s="57"/>
      <c r="N534" s="57"/>
      <c r="O534"/>
      <c r="P534"/>
      <c r="Q534"/>
      <c r="R534"/>
      <c r="S534"/>
      <c r="T534"/>
      <c r="U534"/>
      <c r="V534"/>
    </row>
    <row r="535" spans="1:22" x14ac:dyDescent="0.25">
      <c r="A535"/>
      <c r="B535"/>
      <c r="C535"/>
      <c r="D535" s="57"/>
      <c r="E535" s="57"/>
      <c r="F535" s="57"/>
      <c r="G535" s="57"/>
      <c r="H535" s="57"/>
      <c r="M535" s="57"/>
      <c r="N535" s="57"/>
      <c r="O535"/>
      <c r="P535"/>
      <c r="Q535"/>
      <c r="R535"/>
      <c r="S535"/>
      <c r="T535"/>
      <c r="U535"/>
      <c r="V535"/>
    </row>
    <row r="536" spans="1:22" x14ac:dyDescent="0.25">
      <c r="A536"/>
      <c r="B536"/>
      <c r="C536"/>
      <c r="D536" s="57"/>
      <c r="E536" s="57"/>
      <c r="F536" s="57"/>
      <c r="G536" s="57"/>
      <c r="H536" s="57"/>
      <c r="M536" s="57"/>
      <c r="N536" s="57"/>
      <c r="O536"/>
      <c r="P536"/>
      <c r="Q536"/>
      <c r="R536"/>
      <c r="S536"/>
      <c r="T536"/>
      <c r="U536"/>
      <c r="V536"/>
    </row>
    <row r="537" spans="1:22" x14ac:dyDescent="0.25">
      <c r="A537"/>
      <c r="B537"/>
      <c r="C537"/>
      <c r="D537" s="57"/>
      <c r="E537" s="57"/>
      <c r="F537" s="57"/>
      <c r="G537" s="57"/>
      <c r="H537" s="57"/>
      <c r="M537" s="57"/>
      <c r="N537" s="57"/>
      <c r="O537"/>
      <c r="P537"/>
      <c r="Q537"/>
      <c r="R537"/>
      <c r="S537"/>
      <c r="T537"/>
      <c r="U537"/>
      <c r="V537"/>
    </row>
    <row r="538" spans="1:22" x14ac:dyDescent="0.25">
      <c r="A538"/>
      <c r="B538"/>
      <c r="C538"/>
      <c r="D538" s="57"/>
      <c r="E538" s="57"/>
      <c r="F538" s="57"/>
      <c r="G538" s="57"/>
      <c r="H538" s="57"/>
      <c r="M538" s="57"/>
      <c r="N538" s="57"/>
      <c r="O538"/>
      <c r="P538"/>
      <c r="Q538"/>
      <c r="R538"/>
      <c r="S538"/>
      <c r="T538"/>
      <c r="U538"/>
      <c r="V538"/>
    </row>
    <row r="539" spans="1:22" x14ac:dyDescent="0.25">
      <c r="A539"/>
      <c r="B539"/>
      <c r="C539"/>
      <c r="D539" s="57"/>
      <c r="E539" s="57"/>
      <c r="F539" s="57"/>
      <c r="G539" s="57"/>
      <c r="H539" s="57"/>
      <c r="M539" s="57"/>
      <c r="N539" s="57"/>
      <c r="O539"/>
      <c r="P539"/>
      <c r="Q539"/>
      <c r="R539"/>
      <c r="S539"/>
      <c r="T539"/>
      <c r="U539"/>
      <c r="V539"/>
    </row>
    <row r="540" spans="1:22" x14ac:dyDescent="0.25">
      <c r="A540"/>
      <c r="B540"/>
      <c r="C540"/>
      <c r="D540" s="57"/>
      <c r="E540" s="57"/>
      <c r="F540" s="57"/>
      <c r="G540" s="57"/>
      <c r="H540" s="57"/>
      <c r="M540" s="57"/>
      <c r="N540" s="57"/>
      <c r="O540"/>
      <c r="P540"/>
      <c r="Q540"/>
      <c r="R540"/>
      <c r="S540"/>
      <c r="T540"/>
      <c r="U540"/>
      <c r="V540"/>
    </row>
    <row r="541" spans="1:22" x14ac:dyDescent="0.25">
      <c r="A541"/>
      <c r="B541"/>
      <c r="C541"/>
      <c r="D541" s="57"/>
      <c r="E541" s="57"/>
      <c r="F541" s="57"/>
      <c r="G541" s="57"/>
      <c r="H541" s="57"/>
      <c r="M541" s="57"/>
      <c r="N541" s="57"/>
      <c r="O541"/>
      <c r="P541"/>
      <c r="Q541"/>
      <c r="R541"/>
      <c r="S541"/>
      <c r="T541"/>
      <c r="U541"/>
      <c r="V541"/>
    </row>
    <row r="542" spans="1:22" x14ac:dyDescent="0.25">
      <c r="A542"/>
      <c r="B542"/>
      <c r="C542"/>
      <c r="D542" s="57"/>
      <c r="E542" s="57"/>
      <c r="F542" s="57"/>
      <c r="G542" s="57"/>
      <c r="H542" s="57"/>
      <c r="M542" s="57"/>
      <c r="N542" s="57"/>
      <c r="O542"/>
      <c r="P542"/>
      <c r="Q542"/>
      <c r="R542"/>
      <c r="S542"/>
      <c r="T542"/>
      <c r="U542"/>
      <c r="V542"/>
    </row>
    <row r="543" spans="1:22" x14ac:dyDescent="0.25">
      <c r="A543"/>
      <c r="B543"/>
      <c r="C543"/>
      <c r="D543" s="57"/>
      <c r="E543" s="57"/>
      <c r="F543" s="57"/>
      <c r="G543" s="57"/>
      <c r="H543" s="57"/>
      <c r="M543" s="57"/>
      <c r="N543" s="57"/>
      <c r="O543"/>
      <c r="P543"/>
      <c r="Q543"/>
      <c r="R543"/>
      <c r="S543"/>
      <c r="T543"/>
      <c r="U543"/>
      <c r="V543"/>
    </row>
    <row r="544" spans="1:22" x14ac:dyDescent="0.25">
      <c r="A544"/>
      <c r="B544"/>
      <c r="C544"/>
      <c r="D544" s="57"/>
      <c r="E544" s="57"/>
      <c r="F544" s="57"/>
      <c r="G544" s="57"/>
      <c r="H544" s="57"/>
      <c r="M544" s="57"/>
      <c r="N544" s="57"/>
      <c r="O544"/>
      <c r="P544"/>
      <c r="Q544"/>
      <c r="R544"/>
      <c r="S544"/>
      <c r="T544"/>
      <c r="U544"/>
      <c r="V544"/>
    </row>
    <row r="545" spans="1:22" x14ac:dyDescent="0.25">
      <c r="A545"/>
      <c r="B545"/>
      <c r="C545"/>
      <c r="D545" s="57"/>
      <c r="E545" s="57"/>
      <c r="F545" s="57"/>
      <c r="G545" s="57"/>
      <c r="H545" s="57"/>
      <c r="M545" s="57"/>
      <c r="N545" s="57"/>
      <c r="O545"/>
      <c r="P545"/>
      <c r="Q545"/>
      <c r="R545"/>
      <c r="S545"/>
      <c r="T545"/>
      <c r="U545"/>
      <c r="V545"/>
    </row>
    <row r="546" spans="1:22" x14ac:dyDescent="0.25">
      <c r="A546"/>
      <c r="B546"/>
      <c r="C546"/>
      <c r="D546" s="57"/>
      <c r="E546" s="57"/>
      <c r="F546" s="57"/>
      <c r="G546" s="57"/>
      <c r="H546" s="57"/>
      <c r="M546" s="57"/>
      <c r="N546" s="57"/>
      <c r="O546"/>
      <c r="P546"/>
      <c r="Q546"/>
      <c r="R546"/>
      <c r="S546"/>
      <c r="T546"/>
      <c r="U546"/>
      <c r="V546"/>
    </row>
    <row r="547" spans="1:22" x14ac:dyDescent="0.25">
      <c r="A547"/>
      <c r="B547"/>
      <c r="C547"/>
      <c r="D547" s="57"/>
      <c r="E547" s="57"/>
      <c r="F547" s="57"/>
      <c r="G547" s="57"/>
      <c r="H547" s="57"/>
      <c r="M547" s="57"/>
      <c r="N547" s="57"/>
      <c r="O547"/>
      <c r="P547"/>
      <c r="Q547"/>
      <c r="R547"/>
      <c r="S547"/>
      <c r="T547"/>
      <c r="U547"/>
      <c r="V547"/>
    </row>
    <row r="548" spans="1:22" x14ac:dyDescent="0.25">
      <c r="A548"/>
      <c r="B548"/>
      <c r="C548"/>
      <c r="D548" s="57"/>
      <c r="E548" s="57"/>
      <c r="F548" s="57"/>
      <c r="G548" s="57"/>
      <c r="H548" s="57"/>
      <c r="M548" s="57"/>
      <c r="N548" s="57"/>
      <c r="O548"/>
      <c r="P548"/>
      <c r="Q548"/>
      <c r="R548"/>
      <c r="S548"/>
      <c r="T548"/>
      <c r="U548"/>
      <c r="V548"/>
    </row>
    <row r="549" spans="1:22" x14ac:dyDescent="0.25">
      <c r="A549"/>
      <c r="B549"/>
      <c r="C549"/>
      <c r="D549" s="57"/>
      <c r="E549" s="57"/>
      <c r="F549" s="57"/>
      <c r="G549" s="57"/>
      <c r="H549" s="57"/>
      <c r="M549" s="57"/>
      <c r="N549" s="57"/>
      <c r="O549"/>
      <c r="P549"/>
      <c r="Q549"/>
      <c r="R549"/>
      <c r="S549"/>
      <c r="T549"/>
      <c r="U549"/>
      <c r="V549"/>
    </row>
    <row r="550" spans="1:22" x14ac:dyDescent="0.25">
      <c r="A550"/>
      <c r="B550"/>
      <c r="C550"/>
      <c r="D550" s="57"/>
      <c r="E550" s="57"/>
      <c r="F550" s="57"/>
      <c r="G550" s="57"/>
      <c r="H550" s="57"/>
      <c r="M550" s="57"/>
      <c r="N550" s="57"/>
      <c r="O550"/>
      <c r="P550"/>
      <c r="Q550"/>
      <c r="R550"/>
      <c r="S550"/>
      <c r="T550"/>
      <c r="U550"/>
      <c r="V550"/>
    </row>
    <row r="551" spans="1:22" x14ac:dyDescent="0.25">
      <c r="A551"/>
      <c r="B551"/>
      <c r="C551"/>
      <c r="D551" s="57"/>
      <c r="E551" s="57"/>
      <c r="F551" s="57"/>
      <c r="G551" s="57"/>
      <c r="H551" s="57"/>
      <c r="M551" s="57"/>
      <c r="N551" s="57"/>
      <c r="O551"/>
      <c r="P551"/>
      <c r="Q551"/>
      <c r="R551"/>
      <c r="S551"/>
      <c r="T551"/>
      <c r="U551"/>
      <c r="V551"/>
    </row>
    <row r="552" spans="1:22" x14ac:dyDescent="0.25">
      <c r="A552"/>
      <c r="B552"/>
      <c r="C552"/>
      <c r="D552" s="57"/>
      <c r="E552" s="57"/>
      <c r="F552" s="57"/>
      <c r="G552" s="57"/>
      <c r="H552" s="57"/>
      <c r="M552" s="57"/>
      <c r="N552" s="57"/>
      <c r="O552"/>
      <c r="P552"/>
      <c r="Q552"/>
      <c r="R552"/>
      <c r="S552"/>
      <c r="T552"/>
      <c r="U552"/>
      <c r="V552"/>
    </row>
    <row r="553" spans="1:22" x14ac:dyDescent="0.25">
      <c r="A553"/>
      <c r="B553"/>
      <c r="C553"/>
      <c r="D553" s="57"/>
      <c r="E553" s="57"/>
      <c r="F553" s="57"/>
      <c r="G553" s="57"/>
      <c r="H553" s="57"/>
      <c r="M553" s="57"/>
      <c r="N553" s="57"/>
      <c r="O553"/>
      <c r="P553"/>
      <c r="Q553"/>
      <c r="R553"/>
      <c r="S553"/>
      <c r="T553"/>
      <c r="U553"/>
      <c r="V553"/>
    </row>
    <row r="554" spans="1:22" x14ac:dyDescent="0.25">
      <c r="A554"/>
      <c r="B554"/>
      <c r="C554"/>
      <c r="D554" s="57"/>
      <c r="E554" s="57"/>
      <c r="F554" s="57"/>
      <c r="G554" s="57"/>
      <c r="H554" s="57"/>
      <c r="M554" s="57"/>
      <c r="N554" s="57"/>
      <c r="O554"/>
      <c r="P554"/>
      <c r="Q554"/>
      <c r="R554"/>
      <c r="S554"/>
      <c r="T554"/>
      <c r="U554"/>
      <c r="V554"/>
    </row>
    <row r="555" spans="1:22" x14ac:dyDescent="0.25">
      <c r="A555"/>
      <c r="B555"/>
      <c r="C555"/>
      <c r="D555" s="57"/>
      <c r="E555" s="57"/>
      <c r="F555" s="57"/>
      <c r="G555" s="57"/>
      <c r="H555" s="57"/>
      <c r="M555" s="57"/>
      <c r="N555" s="57"/>
      <c r="O555"/>
      <c r="P555"/>
      <c r="Q555"/>
      <c r="R555"/>
      <c r="S555"/>
      <c r="T555"/>
      <c r="U555"/>
      <c r="V555"/>
    </row>
    <row r="556" spans="1:22" x14ac:dyDescent="0.25">
      <c r="A556"/>
      <c r="B556"/>
      <c r="C556"/>
      <c r="D556" s="57"/>
      <c r="E556" s="57"/>
      <c r="F556" s="57"/>
      <c r="G556" s="57"/>
      <c r="H556" s="57"/>
      <c r="M556" s="57"/>
      <c r="N556" s="57"/>
      <c r="O556"/>
      <c r="P556"/>
      <c r="Q556"/>
      <c r="R556"/>
      <c r="S556"/>
      <c r="T556"/>
      <c r="U556"/>
      <c r="V556"/>
    </row>
    <row r="557" spans="1:22" x14ac:dyDescent="0.25">
      <c r="A557"/>
      <c r="B557"/>
      <c r="C557"/>
      <c r="D557" s="57"/>
      <c r="E557" s="57"/>
      <c r="F557" s="57"/>
      <c r="G557" s="57"/>
      <c r="H557" s="57"/>
      <c r="M557" s="57"/>
      <c r="N557" s="57"/>
      <c r="O557"/>
      <c r="P557"/>
      <c r="Q557"/>
      <c r="R557"/>
      <c r="S557"/>
      <c r="T557"/>
      <c r="U557"/>
      <c r="V557"/>
    </row>
    <row r="558" spans="1:22" x14ac:dyDescent="0.25">
      <c r="A558"/>
      <c r="B558"/>
      <c r="C558"/>
      <c r="D558" s="57"/>
      <c r="E558" s="57"/>
      <c r="F558" s="57"/>
      <c r="G558" s="57"/>
      <c r="H558" s="57"/>
      <c r="M558" s="57"/>
      <c r="N558" s="57"/>
      <c r="O558"/>
      <c r="P558"/>
      <c r="Q558"/>
      <c r="R558"/>
      <c r="S558"/>
      <c r="T558"/>
      <c r="U558"/>
      <c r="V558"/>
    </row>
    <row r="559" spans="1:22" x14ac:dyDescent="0.25">
      <c r="A559"/>
      <c r="B559"/>
      <c r="C559"/>
      <c r="D559" s="57"/>
      <c r="E559" s="57"/>
      <c r="F559" s="57"/>
      <c r="G559" s="57"/>
      <c r="H559" s="57"/>
      <c r="M559" s="57"/>
      <c r="N559" s="57"/>
      <c r="O559"/>
      <c r="P559"/>
      <c r="Q559"/>
      <c r="R559"/>
      <c r="S559"/>
      <c r="T559"/>
      <c r="U559"/>
      <c r="V559"/>
    </row>
    <row r="560" spans="1:22" x14ac:dyDescent="0.25">
      <c r="A560"/>
      <c r="B560"/>
      <c r="C560"/>
      <c r="D560" s="57"/>
      <c r="E560" s="57"/>
      <c r="F560" s="57"/>
      <c r="G560" s="57"/>
      <c r="H560" s="57"/>
      <c r="M560" s="57"/>
      <c r="N560" s="57"/>
      <c r="O560"/>
      <c r="P560"/>
      <c r="Q560"/>
      <c r="R560"/>
      <c r="S560"/>
      <c r="T560"/>
      <c r="U560"/>
      <c r="V560"/>
    </row>
    <row r="561" spans="1:22" x14ac:dyDescent="0.25">
      <c r="A561"/>
      <c r="B561"/>
      <c r="C561"/>
      <c r="D561" s="57"/>
      <c r="E561" s="57"/>
      <c r="F561" s="57"/>
      <c r="G561" s="57"/>
      <c r="H561" s="57"/>
      <c r="M561" s="57"/>
      <c r="N561" s="57"/>
      <c r="O561"/>
      <c r="P561"/>
      <c r="Q561"/>
      <c r="R561"/>
      <c r="S561"/>
      <c r="T561"/>
      <c r="U561"/>
      <c r="V561"/>
    </row>
    <row r="562" spans="1:22" x14ac:dyDescent="0.25">
      <c r="A562"/>
      <c r="B562"/>
      <c r="C562"/>
      <c r="D562" s="57"/>
      <c r="E562" s="57"/>
      <c r="F562" s="57"/>
      <c r="G562" s="57"/>
      <c r="H562" s="57"/>
      <c r="M562" s="57"/>
      <c r="N562" s="57"/>
      <c r="O562"/>
      <c r="P562"/>
      <c r="Q562"/>
      <c r="R562"/>
      <c r="S562"/>
      <c r="T562"/>
      <c r="U562"/>
      <c r="V562"/>
    </row>
    <row r="563" spans="1:22" x14ac:dyDescent="0.25">
      <c r="A563"/>
      <c r="B563"/>
      <c r="C563"/>
      <c r="D563" s="57"/>
      <c r="E563" s="57"/>
      <c r="F563" s="57"/>
      <c r="G563" s="57"/>
      <c r="H563" s="57"/>
      <c r="M563" s="57"/>
      <c r="N563" s="57"/>
      <c r="O563"/>
      <c r="P563"/>
      <c r="Q563"/>
      <c r="R563"/>
      <c r="S563"/>
      <c r="T563"/>
      <c r="U563"/>
      <c r="V563"/>
    </row>
    <row r="564" spans="1:22" x14ac:dyDescent="0.25">
      <c r="A564"/>
      <c r="B564"/>
      <c r="C564"/>
      <c r="D564" s="57"/>
      <c r="E564" s="57"/>
      <c r="F564" s="57"/>
      <c r="G564" s="57"/>
      <c r="H564" s="57"/>
      <c r="M564" s="57"/>
      <c r="N564" s="57"/>
      <c r="O564"/>
      <c r="P564"/>
      <c r="Q564"/>
      <c r="R564"/>
      <c r="S564"/>
      <c r="T564"/>
      <c r="U564"/>
      <c r="V564"/>
    </row>
    <row r="565" spans="1:22" x14ac:dyDescent="0.25">
      <c r="A565"/>
      <c r="B565"/>
      <c r="C565"/>
      <c r="D565" s="57"/>
      <c r="E565" s="57"/>
      <c r="F565" s="57"/>
      <c r="G565" s="57"/>
      <c r="H565" s="57"/>
      <c r="M565" s="57"/>
      <c r="N565" s="57"/>
      <c r="O565"/>
      <c r="P565"/>
      <c r="Q565"/>
      <c r="R565"/>
      <c r="S565"/>
      <c r="T565"/>
      <c r="U565"/>
      <c r="V565"/>
    </row>
    <row r="566" spans="1:22" x14ac:dyDescent="0.25">
      <c r="A566"/>
      <c r="B566"/>
      <c r="C566"/>
      <c r="D566" s="57"/>
      <c r="E566" s="57"/>
      <c r="F566" s="57"/>
      <c r="G566" s="57"/>
      <c r="H566" s="57"/>
      <c r="M566" s="57"/>
      <c r="N566" s="57"/>
      <c r="O566"/>
      <c r="P566"/>
      <c r="Q566"/>
      <c r="R566"/>
      <c r="S566"/>
      <c r="T566"/>
      <c r="U566"/>
      <c r="V566"/>
    </row>
    <row r="567" spans="1:22" x14ac:dyDescent="0.25">
      <c r="A567"/>
      <c r="B567"/>
      <c r="C567"/>
      <c r="D567" s="57"/>
      <c r="E567" s="57"/>
      <c r="F567" s="57"/>
      <c r="G567" s="57"/>
      <c r="H567" s="57"/>
      <c r="M567" s="57"/>
      <c r="N567" s="57"/>
      <c r="O567"/>
      <c r="P567"/>
      <c r="Q567"/>
      <c r="R567"/>
      <c r="S567"/>
      <c r="T567"/>
      <c r="U567"/>
      <c r="V567"/>
    </row>
    <row r="568" spans="1:22" x14ac:dyDescent="0.25">
      <c r="A568"/>
      <c r="B568"/>
      <c r="C568"/>
      <c r="D568" s="57"/>
      <c r="E568" s="57"/>
      <c r="F568" s="57"/>
      <c r="G568" s="57"/>
      <c r="H568" s="57"/>
      <c r="M568" s="57"/>
      <c r="N568" s="57"/>
      <c r="O568"/>
      <c r="P568"/>
      <c r="Q568"/>
      <c r="R568"/>
      <c r="S568"/>
      <c r="T568"/>
      <c r="U568"/>
      <c r="V568"/>
    </row>
    <row r="569" spans="1:22" x14ac:dyDescent="0.25">
      <c r="A569"/>
      <c r="B569"/>
      <c r="C569"/>
      <c r="D569" s="57"/>
      <c r="E569" s="57"/>
      <c r="F569" s="57"/>
      <c r="G569" s="57"/>
      <c r="H569" s="57"/>
      <c r="M569" s="57"/>
      <c r="N569" s="57"/>
      <c r="O569"/>
      <c r="P569"/>
      <c r="Q569"/>
      <c r="R569"/>
      <c r="S569"/>
      <c r="T569"/>
      <c r="U569"/>
      <c r="V569"/>
    </row>
    <row r="570" spans="1:22" x14ac:dyDescent="0.25">
      <c r="A570"/>
      <c r="B570"/>
      <c r="C570"/>
      <c r="D570" s="57"/>
      <c r="E570" s="57"/>
      <c r="F570" s="57"/>
      <c r="G570" s="57"/>
      <c r="H570" s="57"/>
      <c r="M570" s="57"/>
      <c r="N570" s="57"/>
      <c r="O570"/>
      <c r="P570"/>
      <c r="Q570"/>
      <c r="R570"/>
      <c r="S570"/>
      <c r="T570"/>
      <c r="U570"/>
      <c r="V570"/>
    </row>
    <row r="571" spans="1:22" x14ac:dyDescent="0.25">
      <c r="A571"/>
      <c r="B571"/>
      <c r="C571"/>
      <c r="D571" s="57"/>
      <c r="E571" s="57"/>
      <c r="F571" s="57"/>
      <c r="G571" s="57"/>
      <c r="H571" s="57"/>
      <c r="M571" s="57"/>
      <c r="N571" s="57"/>
      <c r="O571"/>
      <c r="P571"/>
      <c r="Q571"/>
      <c r="R571"/>
      <c r="S571"/>
      <c r="T571"/>
      <c r="U571"/>
      <c r="V571"/>
    </row>
    <row r="572" spans="1:22" x14ac:dyDescent="0.25">
      <c r="A572"/>
      <c r="B572"/>
      <c r="C572"/>
      <c r="D572" s="57"/>
      <c r="E572" s="57"/>
      <c r="F572" s="57"/>
      <c r="G572" s="57"/>
      <c r="H572" s="57"/>
      <c r="M572" s="57"/>
      <c r="N572" s="57"/>
      <c r="O572"/>
      <c r="P572"/>
      <c r="Q572"/>
      <c r="R572"/>
      <c r="S572"/>
      <c r="T572"/>
      <c r="U572"/>
      <c r="V572"/>
    </row>
    <row r="573" spans="1:22" x14ac:dyDescent="0.25">
      <c r="A573"/>
      <c r="B573"/>
      <c r="C573"/>
      <c r="D573" s="57"/>
      <c r="E573" s="57"/>
      <c r="F573" s="57"/>
      <c r="G573" s="57"/>
      <c r="H573" s="57"/>
      <c r="M573" s="57"/>
      <c r="N573" s="57"/>
      <c r="O573"/>
      <c r="P573"/>
      <c r="Q573"/>
      <c r="R573"/>
      <c r="S573"/>
      <c r="T573"/>
      <c r="U573"/>
      <c r="V573"/>
    </row>
    <row r="574" spans="1:22" x14ac:dyDescent="0.25">
      <c r="A574"/>
      <c r="B574"/>
      <c r="C574"/>
      <c r="D574" s="57"/>
      <c r="E574" s="57"/>
      <c r="F574" s="57"/>
      <c r="G574" s="57"/>
      <c r="H574" s="57"/>
      <c r="M574" s="57"/>
      <c r="N574" s="57"/>
      <c r="O574"/>
      <c r="P574"/>
      <c r="Q574"/>
      <c r="R574"/>
      <c r="S574"/>
      <c r="T574"/>
      <c r="U574"/>
      <c r="V574"/>
    </row>
    <row r="575" spans="1:22" x14ac:dyDescent="0.25">
      <c r="A575"/>
      <c r="B575"/>
      <c r="C575"/>
      <c r="D575" s="57"/>
      <c r="E575" s="57"/>
      <c r="F575" s="57"/>
      <c r="G575" s="57"/>
      <c r="H575" s="57"/>
      <c r="M575" s="57"/>
      <c r="N575" s="57"/>
      <c r="O575"/>
      <c r="P575"/>
      <c r="Q575"/>
      <c r="R575"/>
      <c r="S575"/>
      <c r="T575"/>
      <c r="U575"/>
      <c r="V575"/>
    </row>
    <row r="576" spans="1:22" x14ac:dyDescent="0.25">
      <c r="A576"/>
      <c r="B576"/>
      <c r="C576"/>
      <c r="D576" s="57"/>
      <c r="E576" s="57"/>
      <c r="F576" s="57"/>
      <c r="G576" s="57"/>
      <c r="H576" s="57"/>
      <c r="M576" s="57"/>
      <c r="N576" s="57"/>
      <c r="O576"/>
      <c r="P576"/>
      <c r="Q576"/>
      <c r="R576"/>
      <c r="S576"/>
      <c r="T576"/>
      <c r="U576"/>
      <c r="V576"/>
    </row>
    <row r="577" spans="1:22" x14ac:dyDescent="0.25">
      <c r="A577"/>
      <c r="B577"/>
      <c r="C577"/>
      <c r="D577" s="57"/>
      <c r="E577" s="57"/>
      <c r="F577" s="57"/>
      <c r="G577" s="57"/>
      <c r="H577" s="57"/>
      <c r="M577" s="57"/>
      <c r="N577" s="57"/>
      <c r="O577"/>
      <c r="P577"/>
      <c r="Q577"/>
      <c r="R577"/>
      <c r="S577"/>
      <c r="T577"/>
      <c r="U577"/>
      <c r="V577"/>
    </row>
    <row r="578" spans="1:22" x14ac:dyDescent="0.25">
      <c r="A578"/>
      <c r="B578"/>
      <c r="C578"/>
      <c r="D578" s="57"/>
      <c r="E578" s="57"/>
      <c r="F578" s="57"/>
      <c r="G578" s="57"/>
      <c r="H578" s="57"/>
      <c r="M578" s="57"/>
      <c r="N578" s="57"/>
      <c r="O578"/>
      <c r="P578"/>
      <c r="Q578"/>
      <c r="R578"/>
      <c r="S578"/>
      <c r="T578"/>
      <c r="U578"/>
      <c r="V578"/>
    </row>
    <row r="579" spans="1:22" x14ac:dyDescent="0.25">
      <c r="A579"/>
      <c r="B579"/>
      <c r="C579"/>
      <c r="D579" s="57"/>
      <c r="E579" s="57"/>
      <c r="F579" s="57"/>
      <c r="G579" s="57"/>
      <c r="H579" s="57"/>
      <c r="M579" s="57"/>
      <c r="N579" s="57"/>
      <c r="O579"/>
      <c r="P579"/>
      <c r="Q579"/>
      <c r="R579"/>
      <c r="S579"/>
      <c r="T579"/>
      <c r="U579"/>
      <c r="V579"/>
    </row>
    <row r="580" spans="1:22" x14ac:dyDescent="0.25">
      <c r="A580"/>
      <c r="B580"/>
      <c r="C580"/>
      <c r="D580" s="57"/>
      <c r="E580" s="57"/>
      <c r="F580" s="57"/>
      <c r="G580" s="57"/>
      <c r="H580" s="57"/>
      <c r="M580" s="57"/>
      <c r="N580" s="57"/>
      <c r="O580"/>
      <c r="P580"/>
      <c r="Q580"/>
      <c r="R580"/>
      <c r="S580"/>
      <c r="T580"/>
      <c r="U580"/>
      <c r="V580"/>
    </row>
    <row r="581" spans="1:22" x14ac:dyDescent="0.25">
      <c r="A581"/>
      <c r="B581"/>
      <c r="C581"/>
      <c r="D581" s="57"/>
      <c r="E581" s="57"/>
      <c r="F581" s="57"/>
      <c r="G581" s="57"/>
      <c r="H581" s="57"/>
      <c r="M581" s="57"/>
      <c r="N581" s="57"/>
      <c r="O581"/>
      <c r="P581"/>
      <c r="Q581"/>
      <c r="R581"/>
      <c r="S581"/>
      <c r="T581"/>
      <c r="U581"/>
      <c r="V581"/>
    </row>
    <row r="582" spans="1:22" x14ac:dyDescent="0.25">
      <c r="A582"/>
      <c r="B582"/>
      <c r="C582"/>
      <c r="D582" s="57"/>
      <c r="E582" s="57"/>
      <c r="F582" s="57"/>
      <c r="G582" s="57"/>
      <c r="H582" s="57"/>
      <c r="M582" s="57"/>
      <c r="N582" s="57"/>
      <c r="O582"/>
      <c r="P582"/>
      <c r="Q582"/>
      <c r="R582"/>
      <c r="S582"/>
      <c r="T582"/>
      <c r="U582"/>
      <c r="V582"/>
    </row>
    <row r="583" spans="1:22" x14ac:dyDescent="0.25">
      <c r="A583"/>
      <c r="B583"/>
      <c r="C583"/>
      <c r="D583" s="57"/>
      <c r="E583" s="57"/>
      <c r="F583" s="57"/>
      <c r="G583" s="57"/>
      <c r="H583" s="57"/>
      <c r="M583" s="57"/>
      <c r="N583" s="57"/>
      <c r="O583"/>
      <c r="P583"/>
      <c r="Q583"/>
      <c r="R583"/>
      <c r="S583"/>
      <c r="T583"/>
      <c r="U583"/>
      <c r="V583"/>
    </row>
    <row r="584" spans="1:22" x14ac:dyDescent="0.25">
      <c r="A584"/>
      <c r="B584"/>
      <c r="C584"/>
      <c r="D584" s="57"/>
      <c r="E584" s="57"/>
      <c r="F584" s="57"/>
      <c r="G584" s="57"/>
      <c r="H584" s="57"/>
      <c r="M584" s="57"/>
      <c r="N584" s="57"/>
      <c r="O584"/>
      <c r="P584"/>
      <c r="Q584"/>
      <c r="R584"/>
      <c r="S584"/>
      <c r="T584"/>
      <c r="U584"/>
      <c r="V584"/>
    </row>
    <row r="585" spans="1:22" x14ac:dyDescent="0.25">
      <c r="A585"/>
      <c r="B585"/>
      <c r="C585"/>
      <c r="D585" s="57"/>
      <c r="E585" s="57"/>
      <c r="F585" s="57"/>
      <c r="G585" s="57"/>
      <c r="H585" s="57"/>
      <c r="M585" s="57"/>
      <c r="N585" s="57"/>
      <c r="O585"/>
      <c r="P585"/>
      <c r="Q585"/>
      <c r="R585"/>
      <c r="S585"/>
      <c r="T585"/>
      <c r="U585"/>
      <c r="V585"/>
    </row>
    <row r="586" spans="1:22" x14ac:dyDescent="0.25">
      <c r="A586"/>
      <c r="B586"/>
      <c r="C586"/>
      <c r="D586" s="57"/>
      <c r="E586" s="57"/>
      <c r="F586" s="57"/>
      <c r="G586" s="57"/>
      <c r="H586" s="57"/>
      <c r="M586" s="57"/>
      <c r="N586" s="57"/>
      <c r="O586"/>
      <c r="P586"/>
      <c r="Q586"/>
      <c r="R586"/>
      <c r="S586"/>
      <c r="T586"/>
      <c r="U586"/>
      <c r="V586"/>
    </row>
    <row r="587" spans="1:22" x14ac:dyDescent="0.25">
      <c r="A587"/>
      <c r="B587"/>
      <c r="C587"/>
      <c r="D587" s="57"/>
      <c r="E587" s="57"/>
      <c r="F587" s="57"/>
      <c r="G587" s="57"/>
      <c r="H587" s="57"/>
      <c r="M587" s="57"/>
      <c r="N587" s="57"/>
      <c r="O587"/>
      <c r="P587"/>
      <c r="Q587"/>
      <c r="R587"/>
      <c r="S587"/>
      <c r="T587"/>
      <c r="U587"/>
      <c r="V587"/>
    </row>
    <row r="588" spans="1:22" x14ac:dyDescent="0.25">
      <c r="A588"/>
      <c r="B588"/>
      <c r="C588"/>
      <c r="D588" s="57"/>
      <c r="E588" s="57"/>
      <c r="F588" s="57"/>
      <c r="G588" s="57"/>
      <c r="H588" s="57"/>
      <c r="M588" s="57"/>
      <c r="N588" s="57"/>
      <c r="O588"/>
      <c r="P588"/>
      <c r="Q588"/>
      <c r="R588"/>
      <c r="S588"/>
      <c r="T588"/>
      <c r="U588"/>
      <c r="V588"/>
    </row>
    <row r="589" spans="1:22" x14ac:dyDescent="0.25">
      <c r="A589"/>
      <c r="B589"/>
      <c r="C589"/>
      <c r="D589" s="57"/>
      <c r="E589" s="57"/>
      <c r="F589" s="57"/>
      <c r="G589" s="57"/>
      <c r="H589" s="57"/>
      <c r="M589" s="57"/>
      <c r="N589" s="57"/>
      <c r="O589"/>
      <c r="P589"/>
      <c r="Q589"/>
      <c r="R589"/>
      <c r="S589"/>
      <c r="T589"/>
      <c r="U589"/>
      <c r="V589"/>
    </row>
    <row r="590" spans="1:22" x14ac:dyDescent="0.25">
      <c r="A590"/>
      <c r="B590"/>
      <c r="C590"/>
      <c r="D590" s="57"/>
      <c r="E590" s="57"/>
      <c r="F590" s="57"/>
      <c r="G590" s="57"/>
      <c r="H590" s="57"/>
      <c r="M590" s="57"/>
      <c r="N590" s="57"/>
      <c r="O590"/>
      <c r="P590"/>
      <c r="Q590"/>
      <c r="R590"/>
      <c r="S590"/>
      <c r="T590"/>
      <c r="U590"/>
      <c r="V590"/>
    </row>
    <row r="591" spans="1:22" x14ac:dyDescent="0.25">
      <c r="A591"/>
      <c r="B591"/>
      <c r="C591"/>
      <c r="D591" s="57"/>
      <c r="E591" s="57"/>
      <c r="F591" s="57"/>
      <c r="G591" s="57"/>
      <c r="H591" s="57"/>
      <c r="M591" s="57"/>
      <c r="N591" s="57"/>
      <c r="O591"/>
      <c r="P591"/>
      <c r="Q591"/>
      <c r="R591"/>
      <c r="S591"/>
      <c r="T591"/>
      <c r="U591"/>
      <c r="V591"/>
    </row>
    <row r="592" spans="1:22" x14ac:dyDescent="0.25">
      <c r="A592"/>
      <c r="B592"/>
      <c r="C592"/>
      <c r="D592" s="57"/>
      <c r="E592" s="57"/>
      <c r="F592" s="57"/>
      <c r="G592" s="57"/>
      <c r="H592" s="57"/>
      <c r="M592" s="57"/>
      <c r="N592" s="57"/>
      <c r="O592"/>
      <c r="P592"/>
      <c r="Q592"/>
      <c r="R592"/>
      <c r="S592"/>
      <c r="T592"/>
      <c r="U592"/>
      <c r="V592"/>
    </row>
    <row r="593" spans="1:22" x14ac:dyDescent="0.25">
      <c r="A593"/>
      <c r="B593"/>
      <c r="C593"/>
      <c r="D593" s="57"/>
      <c r="E593" s="57"/>
      <c r="F593" s="57"/>
      <c r="G593" s="57"/>
      <c r="H593" s="57"/>
      <c r="M593" s="57"/>
      <c r="N593" s="57"/>
      <c r="O593"/>
      <c r="P593"/>
      <c r="Q593"/>
      <c r="R593"/>
      <c r="S593"/>
      <c r="T593"/>
      <c r="U593"/>
      <c r="V593"/>
    </row>
    <row r="594" spans="1:22" x14ac:dyDescent="0.25">
      <c r="A594"/>
      <c r="B594"/>
      <c r="C594"/>
      <c r="D594" s="57"/>
      <c r="E594" s="57"/>
      <c r="F594" s="57"/>
      <c r="G594" s="57"/>
      <c r="H594" s="57"/>
      <c r="M594" s="57"/>
      <c r="N594" s="57"/>
      <c r="O594"/>
      <c r="P594"/>
      <c r="Q594"/>
      <c r="R594"/>
      <c r="S594"/>
      <c r="T594"/>
      <c r="U594"/>
      <c r="V594"/>
    </row>
    <row r="595" spans="1:22" x14ac:dyDescent="0.25">
      <c r="A595"/>
      <c r="B595"/>
      <c r="C595"/>
      <c r="D595" s="57"/>
      <c r="E595" s="57"/>
      <c r="F595" s="57"/>
      <c r="G595" s="57"/>
      <c r="H595" s="57"/>
      <c r="M595" s="57"/>
      <c r="N595" s="57"/>
      <c r="O595"/>
      <c r="P595"/>
      <c r="Q595"/>
      <c r="R595"/>
      <c r="S595"/>
      <c r="T595"/>
      <c r="U595"/>
      <c r="V595"/>
    </row>
    <row r="596" spans="1:22" x14ac:dyDescent="0.25">
      <c r="A596"/>
      <c r="B596"/>
      <c r="C596"/>
      <c r="D596" s="57"/>
      <c r="E596" s="57"/>
      <c r="F596" s="57"/>
      <c r="G596" s="57"/>
      <c r="H596" s="57"/>
      <c r="M596" s="57"/>
      <c r="N596" s="57"/>
      <c r="O596"/>
      <c r="P596"/>
      <c r="Q596"/>
      <c r="R596"/>
      <c r="S596"/>
      <c r="T596"/>
      <c r="U596"/>
      <c r="V596"/>
    </row>
    <row r="597" spans="1:22" x14ac:dyDescent="0.25">
      <c r="A597"/>
      <c r="B597"/>
      <c r="C597"/>
      <c r="D597" s="57"/>
      <c r="E597" s="57"/>
      <c r="F597" s="57"/>
      <c r="G597" s="57"/>
      <c r="H597" s="57"/>
      <c r="M597" s="57"/>
      <c r="N597" s="57"/>
      <c r="O597"/>
      <c r="P597"/>
      <c r="Q597"/>
      <c r="R597"/>
      <c r="S597"/>
      <c r="T597"/>
      <c r="U597"/>
      <c r="V597"/>
    </row>
    <row r="598" spans="1:22" x14ac:dyDescent="0.25">
      <c r="A598"/>
      <c r="B598"/>
      <c r="C598"/>
      <c r="D598" s="57"/>
      <c r="E598" s="57"/>
      <c r="F598" s="57"/>
      <c r="G598" s="57"/>
      <c r="H598" s="57"/>
      <c r="M598" s="57"/>
      <c r="N598" s="57"/>
      <c r="O598"/>
      <c r="P598"/>
      <c r="Q598"/>
      <c r="R598"/>
      <c r="S598"/>
      <c r="T598"/>
      <c r="U598"/>
      <c r="V598"/>
    </row>
    <row r="599" spans="1:22" x14ac:dyDescent="0.25">
      <c r="A599"/>
      <c r="B599"/>
      <c r="C599"/>
      <c r="D599" s="57"/>
      <c r="E599" s="57"/>
      <c r="F599" s="57"/>
      <c r="G599" s="57"/>
      <c r="H599" s="57"/>
      <c r="M599" s="57"/>
      <c r="N599" s="57"/>
      <c r="O599"/>
      <c r="P599"/>
      <c r="Q599"/>
      <c r="R599"/>
      <c r="S599"/>
      <c r="T599"/>
      <c r="U599"/>
      <c r="V599"/>
    </row>
    <row r="600" spans="1:22" x14ac:dyDescent="0.25">
      <c r="A600"/>
      <c r="B600"/>
      <c r="C600"/>
      <c r="D600" s="57"/>
      <c r="E600" s="57"/>
      <c r="F600" s="57"/>
      <c r="G600" s="57"/>
      <c r="H600" s="57"/>
      <c r="M600" s="57"/>
      <c r="N600" s="57"/>
      <c r="O600"/>
      <c r="P600"/>
      <c r="Q600"/>
      <c r="R600"/>
      <c r="S600"/>
      <c r="T600"/>
      <c r="U600"/>
      <c r="V600"/>
    </row>
    <row r="601" spans="1:22" x14ac:dyDescent="0.25">
      <c r="A601"/>
      <c r="B601"/>
      <c r="C601"/>
      <c r="D601" s="57"/>
      <c r="E601" s="57"/>
      <c r="F601" s="57"/>
      <c r="G601" s="57"/>
      <c r="H601" s="57"/>
      <c r="M601" s="57"/>
      <c r="N601" s="57"/>
      <c r="O601"/>
      <c r="P601"/>
      <c r="Q601"/>
      <c r="R601"/>
      <c r="S601"/>
      <c r="T601"/>
      <c r="U601"/>
      <c r="V601"/>
    </row>
    <row r="602" spans="1:22" x14ac:dyDescent="0.25">
      <c r="A602"/>
      <c r="B602"/>
      <c r="C602"/>
      <c r="D602" s="57"/>
      <c r="E602" s="57"/>
      <c r="F602" s="57"/>
      <c r="G602" s="57"/>
      <c r="H602" s="57"/>
      <c r="M602" s="57"/>
      <c r="N602" s="57"/>
      <c r="O602"/>
      <c r="P602"/>
      <c r="Q602"/>
      <c r="R602"/>
      <c r="S602"/>
      <c r="T602"/>
      <c r="U602"/>
      <c r="V602"/>
    </row>
    <row r="603" spans="1:22" x14ac:dyDescent="0.25">
      <c r="A603"/>
      <c r="B603"/>
      <c r="C603"/>
      <c r="D603" s="57"/>
      <c r="E603" s="57"/>
      <c r="F603" s="57"/>
      <c r="G603" s="57"/>
      <c r="H603" s="57"/>
      <c r="M603" s="57"/>
      <c r="N603" s="57"/>
      <c r="O603"/>
      <c r="P603"/>
      <c r="Q603"/>
      <c r="R603"/>
      <c r="S603"/>
      <c r="T603"/>
      <c r="U603"/>
      <c r="V603"/>
    </row>
    <row r="604" spans="1:22" x14ac:dyDescent="0.25">
      <c r="A604"/>
      <c r="B604"/>
      <c r="C604"/>
      <c r="D604" s="57"/>
      <c r="E604" s="57"/>
      <c r="F604" s="57"/>
      <c r="G604" s="57"/>
      <c r="H604" s="57"/>
      <c r="M604" s="57"/>
      <c r="N604" s="57"/>
      <c r="O604"/>
      <c r="P604"/>
      <c r="Q604"/>
      <c r="R604"/>
      <c r="S604"/>
      <c r="T604"/>
      <c r="U604"/>
      <c r="V604"/>
    </row>
    <row r="605" spans="1:22" x14ac:dyDescent="0.25">
      <c r="A605"/>
      <c r="B605"/>
      <c r="C605"/>
      <c r="D605" s="57"/>
      <c r="E605" s="57"/>
      <c r="F605" s="57"/>
      <c r="G605" s="57"/>
      <c r="H605" s="57"/>
      <c r="M605" s="57"/>
      <c r="N605" s="57"/>
      <c r="O605"/>
      <c r="P605"/>
      <c r="Q605"/>
      <c r="R605"/>
      <c r="S605"/>
      <c r="T605"/>
      <c r="U605"/>
      <c r="V605"/>
    </row>
    <row r="606" spans="1:22" x14ac:dyDescent="0.25">
      <c r="A606"/>
      <c r="B606"/>
      <c r="C606"/>
      <c r="D606" s="57"/>
      <c r="E606" s="57"/>
      <c r="F606" s="57"/>
      <c r="G606" s="57"/>
      <c r="H606" s="57"/>
      <c r="M606" s="57"/>
      <c r="N606" s="57"/>
      <c r="O606"/>
      <c r="P606"/>
      <c r="Q606"/>
      <c r="R606"/>
      <c r="S606"/>
      <c r="T606"/>
      <c r="U606"/>
      <c r="V606"/>
    </row>
    <row r="607" spans="1:22" x14ac:dyDescent="0.25">
      <c r="A607"/>
      <c r="B607"/>
      <c r="C607"/>
      <c r="D607" s="57"/>
      <c r="E607" s="57"/>
      <c r="F607" s="57"/>
      <c r="G607" s="57"/>
      <c r="H607" s="57"/>
      <c r="M607" s="57"/>
      <c r="N607" s="57"/>
      <c r="O607"/>
      <c r="P607"/>
      <c r="Q607"/>
      <c r="R607"/>
      <c r="S607"/>
      <c r="T607"/>
      <c r="U607"/>
      <c r="V607"/>
    </row>
    <row r="608" spans="1:22" x14ac:dyDescent="0.25">
      <c r="A608"/>
      <c r="B608"/>
      <c r="C608"/>
      <c r="D608" s="57"/>
      <c r="E608" s="57"/>
      <c r="F608" s="57"/>
      <c r="G608" s="57"/>
      <c r="H608" s="57"/>
      <c r="M608" s="57"/>
      <c r="N608" s="57"/>
      <c r="O608"/>
      <c r="P608"/>
      <c r="Q608"/>
      <c r="R608"/>
      <c r="S608"/>
      <c r="T608"/>
      <c r="U608"/>
      <c r="V608"/>
    </row>
    <row r="609" spans="1:22" x14ac:dyDescent="0.25">
      <c r="A609"/>
      <c r="B609"/>
      <c r="C609"/>
      <c r="D609" s="57"/>
      <c r="E609" s="57"/>
      <c r="F609" s="57"/>
      <c r="G609" s="57"/>
      <c r="H609" s="57"/>
      <c r="M609" s="57"/>
      <c r="N609" s="57"/>
      <c r="O609"/>
      <c r="P609"/>
      <c r="Q609"/>
      <c r="R609"/>
      <c r="S609"/>
      <c r="T609"/>
      <c r="U609"/>
      <c r="V609"/>
    </row>
    <row r="610" spans="1:22" x14ac:dyDescent="0.25">
      <c r="A610"/>
      <c r="B610"/>
      <c r="C610"/>
      <c r="D610" s="57"/>
      <c r="E610" s="57"/>
      <c r="F610" s="57"/>
      <c r="G610" s="57"/>
      <c r="H610" s="57"/>
      <c r="M610" s="57"/>
      <c r="N610" s="57"/>
      <c r="O610"/>
      <c r="P610"/>
      <c r="Q610"/>
      <c r="R610"/>
      <c r="S610"/>
      <c r="T610"/>
      <c r="U610"/>
      <c r="V610"/>
    </row>
    <row r="611" spans="1:22" x14ac:dyDescent="0.25">
      <c r="A611"/>
      <c r="B611"/>
      <c r="C611"/>
      <c r="D611" s="57"/>
      <c r="E611" s="57"/>
      <c r="F611" s="57"/>
      <c r="G611" s="57"/>
      <c r="H611" s="57"/>
      <c r="M611" s="57"/>
      <c r="N611" s="57"/>
      <c r="O611"/>
      <c r="P611"/>
      <c r="Q611"/>
      <c r="R611"/>
      <c r="S611"/>
      <c r="T611"/>
      <c r="U611"/>
      <c r="V611"/>
    </row>
    <row r="612" spans="1:22" x14ac:dyDescent="0.25">
      <c r="A612"/>
      <c r="B612"/>
      <c r="C612"/>
      <c r="D612" s="57"/>
      <c r="E612" s="57"/>
      <c r="F612" s="57"/>
      <c r="G612" s="57"/>
      <c r="H612" s="57"/>
      <c r="M612" s="57"/>
      <c r="N612" s="57"/>
      <c r="O612"/>
      <c r="P612"/>
      <c r="Q612"/>
      <c r="R612"/>
      <c r="S612"/>
      <c r="T612"/>
      <c r="U612"/>
      <c r="V612"/>
    </row>
    <row r="613" spans="1:22" x14ac:dyDescent="0.25">
      <c r="A613"/>
      <c r="B613"/>
      <c r="C613"/>
      <c r="D613" s="57"/>
      <c r="E613" s="57"/>
      <c r="F613" s="57"/>
      <c r="G613" s="57"/>
      <c r="H613" s="57"/>
      <c r="M613" s="57"/>
      <c r="N613" s="57"/>
      <c r="O613"/>
      <c r="P613"/>
      <c r="Q613"/>
      <c r="R613"/>
      <c r="S613"/>
      <c r="T613"/>
      <c r="U613"/>
      <c r="V613"/>
    </row>
    <row r="614" spans="1:22" x14ac:dyDescent="0.25">
      <c r="A614"/>
      <c r="B614"/>
      <c r="C614"/>
      <c r="D614" s="57"/>
      <c r="E614" s="57"/>
      <c r="F614" s="57"/>
      <c r="G614" s="57"/>
      <c r="H614" s="57"/>
      <c r="M614" s="57"/>
      <c r="N614" s="57"/>
      <c r="O614"/>
      <c r="P614"/>
      <c r="Q614"/>
      <c r="R614"/>
      <c r="S614"/>
      <c r="T614"/>
      <c r="U614"/>
      <c r="V614"/>
    </row>
    <row r="615" spans="1:22" x14ac:dyDescent="0.25">
      <c r="A615"/>
      <c r="B615"/>
      <c r="C615"/>
      <c r="D615" s="57"/>
      <c r="E615" s="57"/>
      <c r="F615" s="57"/>
      <c r="G615" s="57"/>
      <c r="H615" s="57"/>
      <c r="M615" s="57"/>
      <c r="N615" s="57"/>
      <c r="O615"/>
      <c r="P615"/>
      <c r="Q615"/>
      <c r="R615"/>
      <c r="S615"/>
      <c r="T615"/>
      <c r="U615"/>
      <c r="V615"/>
    </row>
    <row r="616" spans="1:22" x14ac:dyDescent="0.25">
      <c r="A616"/>
      <c r="B616"/>
      <c r="C616"/>
      <c r="D616" s="57"/>
      <c r="E616" s="57"/>
      <c r="F616" s="57"/>
      <c r="G616" s="57"/>
      <c r="H616" s="57"/>
      <c r="M616" s="57"/>
      <c r="N616" s="57"/>
      <c r="O616"/>
      <c r="P616"/>
      <c r="Q616"/>
      <c r="R616"/>
      <c r="S616"/>
      <c r="T616"/>
      <c r="U616"/>
      <c r="V616"/>
    </row>
    <row r="617" spans="1:22" x14ac:dyDescent="0.25">
      <c r="A617"/>
      <c r="B617"/>
      <c r="C617"/>
      <c r="D617" s="57"/>
      <c r="E617" s="57"/>
      <c r="F617" s="57"/>
      <c r="G617" s="57"/>
      <c r="H617" s="57"/>
      <c r="M617" s="57"/>
      <c r="N617" s="57"/>
      <c r="O617"/>
      <c r="P617"/>
      <c r="Q617"/>
      <c r="R617"/>
      <c r="S617"/>
      <c r="T617"/>
      <c r="U617"/>
      <c r="V617"/>
    </row>
    <row r="618" spans="1:22" x14ac:dyDescent="0.25">
      <c r="A618"/>
      <c r="B618"/>
      <c r="C618"/>
      <c r="D618" s="57"/>
      <c r="E618" s="57"/>
      <c r="F618" s="57"/>
      <c r="G618" s="57"/>
      <c r="H618" s="57"/>
      <c r="M618" s="57"/>
      <c r="N618" s="57"/>
      <c r="O618"/>
      <c r="P618"/>
      <c r="Q618"/>
      <c r="R618"/>
      <c r="S618"/>
      <c r="T618"/>
      <c r="U618"/>
      <c r="V618"/>
    </row>
    <row r="619" spans="1:22" x14ac:dyDescent="0.25">
      <c r="A619"/>
      <c r="B619"/>
      <c r="C619"/>
      <c r="D619" s="57"/>
      <c r="E619" s="57"/>
      <c r="F619" s="57"/>
      <c r="G619" s="57"/>
      <c r="H619" s="57"/>
      <c r="M619" s="57"/>
      <c r="N619" s="57"/>
      <c r="O619"/>
      <c r="P619"/>
      <c r="Q619"/>
      <c r="R619"/>
      <c r="S619"/>
      <c r="T619"/>
      <c r="U619"/>
      <c r="V619"/>
    </row>
    <row r="620" spans="1:22" x14ac:dyDescent="0.25">
      <c r="A620"/>
      <c r="B620"/>
      <c r="C620"/>
      <c r="D620" s="57"/>
      <c r="E620" s="57"/>
      <c r="F620" s="57"/>
      <c r="G620" s="57"/>
      <c r="H620" s="57"/>
      <c r="M620" s="57"/>
      <c r="N620" s="57"/>
      <c r="O620"/>
      <c r="P620"/>
      <c r="Q620"/>
      <c r="R620"/>
      <c r="S620"/>
      <c r="T620"/>
      <c r="U620"/>
      <c r="V620"/>
    </row>
    <row r="621" spans="1:22" x14ac:dyDescent="0.25">
      <c r="A621"/>
      <c r="B621"/>
      <c r="C621"/>
      <c r="D621" s="57"/>
      <c r="E621" s="57"/>
      <c r="F621" s="57"/>
      <c r="G621" s="57"/>
      <c r="H621" s="57"/>
      <c r="M621" s="57"/>
      <c r="N621" s="57"/>
      <c r="O621"/>
      <c r="P621"/>
      <c r="Q621"/>
      <c r="R621"/>
      <c r="S621"/>
      <c r="T621"/>
      <c r="U621"/>
      <c r="V621"/>
    </row>
    <row r="622" spans="1:22" x14ac:dyDescent="0.25">
      <c r="A622"/>
      <c r="B622"/>
      <c r="C622"/>
      <c r="D622" s="57"/>
      <c r="E622" s="57"/>
      <c r="F622" s="57"/>
      <c r="G622" s="57"/>
      <c r="H622" s="57"/>
      <c r="M622" s="57"/>
      <c r="N622" s="57"/>
      <c r="O622"/>
      <c r="P622"/>
      <c r="Q622"/>
      <c r="R622"/>
      <c r="S622"/>
      <c r="T622"/>
      <c r="U622"/>
      <c r="V622"/>
    </row>
    <row r="623" spans="1:22" x14ac:dyDescent="0.25">
      <c r="A623"/>
      <c r="B623"/>
      <c r="C623"/>
      <c r="D623" s="57"/>
      <c r="E623" s="57"/>
      <c r="F623" s="57"/>
      <c r="G623" s="57"/>
      <c r="H623" s="57"/>
      <c r="M623" s="57"/>
      <c r="N623" s="57"/>
      <c r="O623"/>
      <c r="P623"/>
      <c r="Q623"/>
      <c r="R623"/>
      <c r="S623"/>
      <c r="T623"/>
      <c r="U623"/>
      <c r="V623"/>
    </row>
    <row r="624" spans="1:22" x14ac:dyDescent="0.25">
      <c r="A624"/>
      <c r="B624"/>
      <c r="C624"/>
      <c r="D624" s="57"/>
      <c r="E624" s="57"/>
      <c r="F624" s="57"/>
      <c r="G624" s="57"/>
      <c r="H624" s="57"/>
      <c r="M624" s="57"/>
      <c r="N624" s="57"/>
      <c r="O624"/>
      <c r="P624"/>
      <c r="Q624"/>
      <c r="R624"/>
      <c r="S624"/>
      <c r="T624"/>
      <c r="U624"/>
      <c r="V624"/>
    </row>
    <row r="625" spans="1:22" x14ac:dyDescent="0.25">
      <c r="A625"/>
      <c r="B625"/>
      <c r="C625"/>
      <c r="D625" s="57"/>
      <c r="E625" s="57"/>
      <c r="F625" s="57"/>
      <c r="G625" s="57"/>
      <c r="H625" s="57"/>
      <c r="M625" s="57"/>
      <c r="N625" s="57"/>
      <c r="O625"/>
      <c r="P625"/>
      <c r="Q625"/>
      <c r="R625"/>
      <c r="S625"/>
      <c r="T625"/>
      <c r="U625"/>
      <c r="V625"/>
    </row>
    <row r="626" spans="1:22" x14ac:dyDescent="0.25">
      <c r="A626"/>
      <c r="B626"/>
      <c r="C626"/>
      <c r="D626" s="57"/>
      <c r="E626" s="57"/>
      <c r="F626" s="57"/>
      <c r="G626" s="57"/>
      <c r="H626" s="57"/>
      <c r="M626" s="57"/>
      <c r="N626" s="57"/>
      <c r="O626"/>
      <c r="P626"/>
      <c r="Q626"/>
      <c r="R626"/>
      <c r="S626"/>
      <c r="T626"/>
      <c r="U626"/>
      <c r="V626"/>
    </row>
    <row r="627" spans="1:22" x14ac:dyDescent="0.25">
      <c r="A627"/>
      <c r="B627"/>
      <c r="C627"/>
      <c r="D627" s="57"/>
      <c r="E627" s="57"/>
      <c r="F627" s="57"/>
      <c r="G627" s="57"/>
      <c r="H627" s="57"/>
      <c r="M627" s="57"/>
      <c r="N627" s="57"/>
      <c r="O627"/>
      <c r="P627"/>
      <c r="Q627"/>
      <c r="R627"/>
      <c r="S627"/>
      <c r="T627"/>
      <c r="U627"/>
      <c r="V627"/>
    </row>
    <row r="628" spans="1:22" x14ac:dyDescent="0.25">
      <c r="A628"/>
      <c r="B628"/>
      <c r="C628"/>
      <c r="D628" s="57"/>
      <c r="E628" s="57"/>
      <c r="F628" s="57"/>
      <c r="G628" s="57"/>
      <c r="H628" s="57"/>
      <c r="M628" s="57"/>
      <c r="N628" s="57"/>
      <c r="O628"/>
      <c r="P628"/>
      <c r="Q628"/>
      <c r="R628"/>
      <c r="S628"/>
      <c r="T628"/>
      <c r="U628"/>
      <c r="V628"/>
    </row>
    <row r="629" spans="1:22" x14ac:dyDescent="0.25">
      <c r="A629"/>
      <c r="B629"/>
      <c r="C629"/>
      <c r="D629" s="57"/>
      <c r="E629" s="57"/>
      <c r="F629" s="57"/>
      <c r="G629" s="57"/>
      <c r="H629" s="57"/>
      <c r="M629" s="57"/>
      <c r="N629" s="57"/>
      <c r="O629"/>
      <c r="P629"/>
      <c r="Q629"/>
      <c r="R629"/>
      <c r="S629"/>
      <c r="T629"/>
      <c r="U629"/>
      <c r="V629"/>
    </row>
    <row r="630" spans="1:22" x14ac:dyDescent="0.25">
      <c r="A630"/>
      <c r="B630"/>
      <c r="C630"/>
      <c r="D630" s="57"/>
      <c r="E630" s="57"/>
      <c r="F630" s="57"/>
      <c r="G630" s="57"/>
      <c r="H630" s="57"/>
      <c r="M630" s="57"/>
      <c r="N630" s="57"/>
      <c r="O630"/>
      <c r="P630"/>
      <c r="Q630"/>
      <c r="R630"/>
      <c r="S630"/>
      <c r="T630"/>
      <c r="U630"/>
      <c r="V630"/>
    </row>
    <row r="631" spans="1:22" x14ac:dyDescent="0.25">
      <c r="A631"/>
      <c r="B631"/>
      <c r="C631"/>
      <c r="D631" s="57"/>
      <c r="E631" s="57"/>
      <c r="F631" s="57"/>
      <c r="G631" s="57"/>
      <c r="H631" s="57"/>
      <c r="M631" s="57"/>
      <c r="N631" s="57"/>
      <c r="O631"/>
      <c r="P631"/>
      <c r="Q631"/>
      <c r="R631"/>
      <c r="S631"/>
      <c r="T631"/>
      <c r="U631"/>
      <c r="V631"/>
    </row>
    <row r="632" spans="1:22" x14ac:dyDescent="0.25">
      <c r="A632"/>
      <c r="B632"/>
      <c r="C632"/>
      <c r="D632" s="57"/>
      <c r="E632" s="57"/>
      <c r="F632" s="57"/>
      <c r="G632" s="57"/>
      <c r="H632" s="57"/>
      <c r="M632" s="57"/>
      <c r="N632" s="57"/>
      <c r="O632"/>
      <c r="P632"/>
      <c r="Q632"/>
      <c r="R632"/>
      <c r="S632"/>
      <c r="T632"/>
      <c r="U632"/>
      <c r="V632"/>
    </row>
    <row r="633" spans="1:22" x14ac:dyDescent="0.25">
      <c r="A633"/>
      <c r="B633"/>
      <c r="C633"/>
      <c r="D633" s="57"/>
      <c r="E633" s="57"/>
      <c r="F633" s="57"/>
      <c r="G633" s="57"/>
      <c r="H633" s="57"/>
      <c r="M633" s="57"/>
      <c r="N633" s="57"/>
      <c r="O633"/>
      <c r="P633"/>
      <c r="Q633"/>
      <c r="R633"/>
      <c r="S633"/>
      <c r="T633"/>
      <c r="U633"/>
      <c r="V633"/>
    </row>
    <row r="634" spans="1:22" x14ac:dyDescent="0.25">
      <c r="A634"/>
      <c r="B634"/>
      <c r="C634"/>
      <c r="D634" s="57"/>
      <c r="E634" s="57"/>
      <c r="F634" s="57"/>
      <c r="G634" s="57"/>
      <c r="H634" s="57"/>
      <c r="M634" s="57"/>
      <c r="N634" s="57"/>
      <c r="O634"/>
      <c r="P634"/>
      <c r="Q634"/>
      <c r="R634"/>
      <c r="S634"/>
      <c r="T634"/>
      <c r="U634"/>
      <c r="V634"/>
    </row>
    <row r="635" spans="1:22" x14ac:dyDescent="0.25">
      <c r="A635"/>
      <c r="B635"/>
      <c r="C635"/>
      <c r="D635" s="57"/>
      <c r="E635" s="57"/>
      <c r="F635" s="57"/>
      <c r="G635" s="57"/>
      <c r="H635" s="57"/>
      <c r="M635" s="57"/>
      <c r="N635" s="57"/>
      <c r="O635"/>
      <c r="P635"/>
      <c r="Q635"/>
      <c r="R635"/>
      <c r="S635"/>
      <c r="T635"/>
      <c r="U635"/>
      <c r="V635"/>
    </row>
    <row r="636" spans="1:22" x14ac:dyDescent="0.25">
      <c r="A636"/>
      <c r="B636"/>
      <c r="C636"/>
      <c r="D636" s="57"/>
      <c r="E636" s="57"/>
      <c r="F636" s="57"/>
      <c r="G636" s="57"/>
      <c r="H636" s="57"/>
      <c r="M636" s="57"/>
      <c r="N636" s="57"/>
      <c r="O636"/>
      <c r="P636"/>
      <c r="Q636"/>
      <c r="R636"/>
      <c r="S636"/>
      <c r="T636"/>
      <c r="U636"/>
      <c r="V636"/>
    </row>
    <row r="637" spans="1:22" x14ac:dyDescent="0.25">
      <c r="A637"/>
      <c r="B637"/>
      <c r="C637"/>
      <c r="D637" s="57"/>
      <c r="E637" s="57"/>
      <c r="F637" s="57"/>
      <c r="G637" s="57"/>
      <c r="H637" s="57"/>
      <c r="M637" s="57"/>
      <c r="N637" s="57"/>
      <c r="O637"/>
      <c r="P637"/>
      <c r="Q637"/>
      <c r="R637"/>
      <c r="S637"/>
      <c r="T637"/>
      <c r="U637"/>
      <c r="V637"/>
    </row>
    <row r="638" spans="1:22" x14ac:dyDescent="0.25">
      <c r="A638"/>
      <c r="B638"/>
      <c r="C638"/>
      <c r="D638" s="57"/>
      <c r="E638" s="57"/>
      <c r="F638" s="57"/>
      <c r="G638" s="57"/>
      <c r="H638" s="57"/>
      <c r="M638" s="57"/>
      <c r="N638" s="57"/>
      <c r="O638"/>
      <c r="P638"/>
      <c r="Q638"/>
      <c r="R638"/>
      <c r="S638"/>
      <c r="T638"/>
      <c r="U638"/>
      <c r="V638"/>
    </row>
    <row r="639" spans="1:22" x14ac:dyDescent="0.25">
      <c r="A639"/>
      <c r="B639"/>
      <c r="C639"/>
      <c r="D639" s="57"/>
      <c r="E639" s="57"/>
      <c r="F639" s="57"/>
      <c r="G639" s="57"/>
      <c r="H639" s="57"/>
      <c r="M639" s="57"/>
      <c r="N639" s="57"/>
      <c r="O639"/>
      <c r="P639"/>
      <c r="Q639"/>
      <c r="R639"/>
      <c r="S639"/>
      <c r="T639"/>
      <c r="U639"/>
      <c r="V639"/>
    </row>
    <row r="640" spans="1:22" x14ac:dyDescent="0.25">
      <c r="A640"/>
      <c r="B640"/>
      <c r="C640"/>
      <c r="D640" s="57"/>
      <c r="E640" s="57"/>
      <c r="F640" s="57"/>
      <c r="G640" s="57"/>
      <c r="H640" s="57"/>
      <c r="M640" s="57"/>
      <c r="N640" s="57"/>
      <c r="O640"/>
      <c r="P640"/>
      <c r="Q640"/>
      <c r="R640"/>
      <c r="S640"/>
      <c r="T640"/>
      <c r="U640"/>
      <c r="V640"/>
    </row>
    <row r="641" spans="1:22" x14ac:dyDescent="0.25">
      <c r="A641"/>
      <c r="B641"/>
      <c r="C641"/>
      <c r="D641" s="57"/>
      <c r="E641" s="57"/>
      <c r="F641" s="57"/>
      <c r="G641" s="57"/>
      <c r="H641" s="57"/>
      <c r="M641" s="57"/>
      <c r="N641" s="57"/>
      <c r="O641"/>
      <c r="P641"/>
      <c r="Q641"/>
      <c r="R641"/>
      <c r="S641"/>
      <c r="T641"/>
      <c r="U641"/>
      <c r="V641"/>
    </row>
    <row r="642" spans="1:22" x14ac:dyDescent="0.25">
      <c r="A642"/>
      <c r="B642"/>
      <c r="C642"/>
      <c r="D642" s="57"/>
      <c r="E642" s="57"/>
      <c r="F642" s="57"/>
      <c r="G642" s="57"/>
      <c r="H642" s="57"/>
      <c r="M642" s="57"/>
      <c r="N642" s="57"/>
      <c r="O642"/>
      <c r="P642"/>
      <c r="Q642"/>
      <c r="R642"/>
      <c r="S642"/>
      <c r="T642"/>
      <c r="U642"/>
      <c r="V642"/>
    </row>
    <row r="643" spans="1:22" x14ac:dyDescent="0.25">
      <c r="A643"/>
      <c r="B643"/>
      <c r="C643"/>
      <c r="D643" s="57"/>
      <c r="E643" s="57"/>
      <c r="F643" s="57"/>
      <c r="G643" s="57"/>
      <c r="H643" s="57"/>
      <c r="M643" s="57"/>
      <c r="N643" s="57"/>
      <c r="O643"/>
      <c r="P643"/>
      <c r="Q643"/>
      <c r="R643"/>
      <c r="S643"/>
      <c r="T643"/>
      <c r="U643"/>
      <c r="V643"/>
    </row>
    <row r="644" spans="1:22" x14ac:dyDescent="0.25">
      <c r="A644"/>
      <c r="B644"/>
      <c r="C644"/>
      <c r="D644" s="57"/>
      <c r="E644" s="57"/>
      <c r="F644" s="57"/>
      <c r="G644" s="57"/>
      <c r="H644" s="57"/>
      <c r="M644" s="57"/>
      <c r="N644" s="57"/>
      <c r="O644"/>
      <c r="P644"/>
      <c r="Q644"/>
      <c r="R644"/>
      <c r="S644"/>
      <c r="T644"/>
      <c r="U644"/>
      <c r="V644"/>
    </row>
    <row r="645" spans="1:22" x14ac:dyDescent="0.25">
      <c r="A645"/>
      <c r="B645"/>
      <c r="C645"/>
      <c r="D645" s="57"/>
      <c r="E645" s="57"/>
      <c r="F645" s="57"/>
      <c r="G645" s="57"/>
      <c r="H645" s="57"/>
      <c r="M645" s="57"/>
      <c r="N645" s="57"/>
      <c r="O645"/>
      <c r="P645"/>
      <c r="Q645"/>
      <c r="R645"/>
      <c r="S645"/>
      <c r="T645"/>
      <c r="U645"/>
      <c r="V645"/>
    </row>
    <row r="646" spans="1:22" x14ac:dyDescent="0.25">
      <c r="A646"/>
      <c r="B646"/>
      <c r="C646"/>
      <c r="D646" s="57"/>
      <c r="E646" s="57"/>
      <c r="F646" s="57"/>
      <c r="G646" s="57"/>
      <c r="H646" s="57"/>
      <c r="M646" s="57"/>
      <c r="N646" s="57"/>
      <c r="O646"/>
      <c r="P646"/>
      <c r="Q646"/>
      <c r="R646"/>
      <c r="S646"/>
      <c r="T646"/>
      <c r="U646"/>
      <c r="V646"/>
    </row>
    <row r="647" spans="1:22" x14ac:dyDescent="0.25">
      <c r="A647"/>
      <c r="B647"/>
      <c r="C647"/>
      <c r="D647" s="57"/>
      <c r="E647" s="57"/>
      <c r="F647" s="57"/>
      <c r="G647" s="57"/>
      <c r="H647" s="57"/>
      <c r="M647" s="57"/>
      <c r="N647" s="57"/>
      <c r="O647"/>
      <c r="P647"/>
      <c r="Q647"/>
      <c r="R647"/>
      <c r="S647"/>
      <c r="T647"/>
      <c r="U647"/>
      <c r="V647"/>
    </row>
    <row r="648" spans="1:22" x14ac:dyDescent="0.25">
      <c r="A648"/>
      <c r="B648"/>
      <c r="C648"/>
      <c r="D648" s="57"/>
      <c r="E648" s="57"/>
      <c r="F648" s="57"/>
      <c r="G648" s="57"/>
      <c r="H648" s="57"/>
      <c r="M648" s="57"/>
      <c r="N648" s="57"/>
      <c r="O648"/>
      <c r="P648"/>
      <c r="Q648"/>
      <c r="R648"/>
      <c r="S648"/>
      <c r="T648"/>
      <c r="U648"/>
      <c r="V648"/>
    </row>
    <row r="649" spans="1:22" x14ac:dyDescent="0.25">
      <c r="A649"/>
      <c r="B649"/>
      <c r="C649"/>
      <c r="D649" s="57"/>
      <c r="E649" s="57"/>
      <c r="F649" s="57"/>
      <c r="G649" s="57"/>
      <c r="H649" s="57"/>
      <c r="M649" s="57"/>
      <c r="N649" s="57"/>
      <c r="O649"/>
      <c r="P649"/>
      <c r="Q649"/>
      <c r="R649"/>
      <c r="S649"/>
      <c r="T649"/>
      <c r="U649"/>
      <c r="V649"/>
    </row>
    <row r="650" spans="1:22" x14ac:dyDescent="0.25">
      <c r="A650"/>
      <c r="B650"/>
      <c r="C650"/>
      <c r="D650" s="57"/>
      <c r="E650" s="57"/>
      <c r="F650" s="57"/>
      <c r="G650" s="57"/>
      <c r="H650" s="57"/>
      <c r="M650" s="57"/>
      <c r="N650" s="57"/>
      <c r="O650"/>
      <c r="P650"/>
      <c r="Q650"/>
      <c r="R650"/>
      <c r="S650"/>
      <c r="T650"/>
      <c r="U650"/>
      <c r="V650"/>
    </row>
    <row r="651" spans="1:22" x14ac:dyDescent="0.25">
      <c r="A651"/>
      <c r="B651"/>
      <c r="C651"/>
      <c r="D651" s="57"/>
      <c r="E651" s="57"/>
      <c r="F651" s="57"/>
      <c r="G651" s="57"/>
      <c r="H651" s="57"/>
      <c r="M651" s="57"/>
      <c r="N651" s="57"/>
      <c r="O651"/>
      <c r="P651"/>
      <c r="Q651"/>
      <c r="R651"/>
      <c r="S651"/>
      <c r="T651"/>
      <c r="U651"/>
      <c r="V651"/>
    </row>
    <row r="652" spans="1:22" x14ac:dyDescent="0.25">
      <c r="A652"/>
      <c r="B652"/>
      <c r="C652"/>
      <c r="D652" s="57"/>
      <c r="E652" s="57"/>
      <c r="F652" s="57"/>
      <c r="G652" s="57"/>
      <c r="H652" s="57"/>
      <c r="M652" s="57"/>
      <c r="N652" s="57"/>
      <c r="O652"/>
      <c r="P652"/>
      <c r="Q652"/>
      <c r="R652"/>
      <c r="S652"/>
      <c r="T652"/>
      <c r="U652"/>
      <c r="V652"/>
    </row>
    <row r="653" spans="1:22" x14ac:dyDescent="0.25">
      <c r="A653"/>
      <c r="B653"/>
      <c r="C653"/>
      <c r="D653" s="57"/>
      <c r="E653" s="57"/>
      <c r="F653" s="57"/>
      <c r="G653" s="57"/>
      <c r="H653" s="57"/>
      <c r="M653" s="57"/>
      <c r="N653" s="57"/>
      <c r="O653"/>
      <c r="P653"/>
      <c r="Q653"/>
      <c r="R653"/>
      <c r="S653"/>
      <c r="T653"/>
      <c r="U653"/>
      <c r="V653"/>
    </row>
    <row r="654" spans="1:22" x14ac:dyDescent="0.25">
      <c r="A654"/>
      <c r="B654"/>
      <c r="C654"/>
      <c r="D654" s="57"/>
      <c r="E654" s="57"/>
      <c r="F654" s="57"/>
      <c r="G654" s="57"/>
      <c r="H654" s="57"/>
      <c r="M654" s="57"/>
      <c r="N654" s="57"/>
      <c r="O654"/>
      <c r="P654"/>
      <c r="Q654"/>
      <c r="R654"/>
      <c r="S654"/>
      <c r="T654"/>
      <c r="U654"/>
      <c r="V654"/>
    </row>
    <row r="655" spans="1:22" x14ac:dyDescent="0.25">
      <c r="A655"/>
      <c r="B655"/>
      <c r="C655"/>
      <c r="D655" s="57"/>
      <c r="E655" s="57"/>
      <c r="F655" s="57"/>
      <c r="G655" s="57"/>
      <c r="H655" s="57"/>
      <c r="M655" s="57"/>
      <c r="N655" s="57"/>
      <c r="O655"/>
      <c r="P655"/>
      <c r="Q655"/>
      <c r="R655"/>
      <c r="S655"/>
      <c r="T655"/>
      <c r="U655"/>
      <c r="V655"/>
    </row>
    <row r="656" spans="1:22" x14ac:dyDescent="0.25">
      <c r="A656"/>
      <c r="B656"/>
      <c r="C656"/>
      <c r="D656" s="57"/>
      <c r="E656" s="57"/>
      <c r="F656" s="57"/>
      <c r="G656" s="57"/>
      <c r="H656" s="57"/>
      <c r="M656" s="57"/>
      <c r="N656" s="57"/>
      <c r="O656"/>
      <c r="P656"/>
      <c r="Q656"/>
      <c r="R656"/>
      <c r="S656"/>
      <c r="T656"/>
      <c r="U656"/>
      <c r="V656"/>
    </row>
    <row r="657" spans="1:22" x14ac:dyDescent="0.25">
      <c r="A657"/>
      <c r="B657"/>
      <c r="C657"/>
      <c r="D657" s="57"/>
      <c r="E657" s="57"/>
      <c r="F657" s="57"/>
      <c r="G657" s="57"/>
      <c r="H657" s="57"/>
      <c r="M657" s="57"/>
      <c r="N657" s="57"/>
      <c r="O657"/>
      <c r="P657"/>
      <c r="Q657"/>
      <c r="R657"/>
      <c r="S657"/>
      <c r="T657"/>
      <c r="U657"/>
      <c r="V657"/>
    </row>
    <row r="658" spans="1:22" x14ac:dyDescent="0.25">
      <c r="A658"/>
      <c r="B658"/>
      <c r="C658"/>
      <c r="D658" s="57"/>
      <c r="E658" s="57"/>
      <c r="F658" s="57"/>
      <c r="G658" s="57"/>
      <c r="H658" s="57"/>
      <c r="M658" s="57"/>
      <c r="N658" s="57"/>
      <c r="O658"/>
      <c r="P658"/>
      <c r="Q658"/>
      <c r="R658"/>
      <c r="S658"/>
      <c r="T658"/>
      <c r="U658"/>
      <c r="V658"/>
    </row>
    <row r="659" spans="1:22" x14ac:dyDescent="0.25">
      <c r="A659"/>
      <c r="B659"/>
      <c r="C659"/>
      <c r="D659" s="57"/>
      <c r="E659" s="57"/>
      <c r="F659" s="57"/>
      <c r="G659" s="57"/>
      <c r="H659" s="57"/>
      <c r="M659" s="57"/>
      <c r="N659" s="57"/>
      <c r="O659"/>
      <c r="P659"/>
      <c r="Q659"/>
      <c r="R659"/>
      <c r="S659"/>
      <c r="T659"/>
      <c r="U659"/>
      <c r="V659"/>
    </row>
    <row r="660" spans="1:22" x14ac:dyDescent="0.25">
      <c r="A660"/>
      <c r="B660"/>
      <c r="C660"/>
      <c r="D660" s="57"/>
      <c r="E660" s="57"/>
      <c r="F660" s="57"/>
      <c r="G660" s="57"/>
      <c r="H660" s="57"/>
      <c r="M660" s="57"/>
      <c r="N660" s="57"/>
      <c r="O660"/>
      <c r="P660"/>
      <c r="Q660"/>
      <c r="R660"/>
      <c r="S660"/>
      <c r="T660"/>
      <c r="U660"/>
      <c r="V660"/>
    </row>
    <row r="661" spans="1:22" x14ac:dyDescent="0.25">
      <c r="A661"/>
      <c r="B661"/>
      <c r="C661"/>
      <c r="D661" s="57"/>
      <c r="E661" s="57"/>
      <c r="F661" s="57"/>
      <c r="G661" s="57"/>
      <c r="H661" s="57"/>
      <c r="M661" s="57"/>
      <c r="N661" s="57"/>
      <c r="O661"/>
      <c r="P661"/>
      <c r="Q661"/>
      <c r="R661"/>
      <c r="S661"/>
      <c r="T661"/>
      <c r="U661"/>
      <c r="V661"/>
    </row>
    <row r="662" spans="1:22" x14ac:dyDescent="0.25">
      <c r="A662"/>
      <c r="B662"/>
      <c r="C662"/>
      <c r="D662" s="57"/>
      <c r="E662" s="57"/>
      <c r="F662" s="57"/>
      <c r="G662" s="57"/>
      <c r="H662" s="57"/>
      <c r="M662" s="57"/>
      <c r="N662" s="57"/>
      <c r="O662"/>
      <c r="P662"/>
      <c r="Q662"/>
      <c r="R662"/>
      <c r="S662"/>
      <c r="T662"/>
      <c r="U662"/>
      <c r="V662"/>
    </row>
    <row r="663" spans="1:22" x14ac:dyDescent="0.25">
      <c r="A663"/>
      <c r="B663"/>
      <c r="C663"/>
      <c r="D663" s="57"/>
      <c r="E663" s="57"/>
      <c r="F663" s="57"/>
      <c r="G663" s="57"/>
      <c r="H663" s="57"/>
      <c r="M663" s="57"/>
      <c r="N663" s="57"/>
      <c r="O663"/>
      <c r="P663"/>
      <c r="Q663"/>
      <c r="R663"/>
      <c r="S663"/>
      <c r="T663"/>
      <c r="U663"/>
      <c r="V663"/>
    </row>
    <row r="664" spans="1:22" x14ac:dyDescent="0.25">
      <c r="A664"/>
      <c r="B664"/>
      <c r="C664"/>
      <c r="D664" s="57"/>
      <c r="E664" s="57"/>
      <c r="F664" s="57"/>
      <c r="G664" s="57"/>
      <c r="H664" s="57"/>
      <c r="M664" s="57"/>
      <c r="N664" s="57"/>
      <c r="O664"/>
      <c r="P664"/>
      <c r="Q664"/>
      <c r="R664"/>
      <c r="S664"/>
      <c r="T664"/>
      <c r="U664"/>
      <c r="V664"/>
    </row>
    <row r="665" spans="1:22" x14ac:dyDescent="0.25">
      <c r="A665"/>
      <c r="B665"/>
      <c r="C665"/>
      <c r="D665" s="57"/>
      <c r="E665" s="57"/>
      <c r="F665" s="57"/>
      <c r="G665" s="57"/>
      <c r="H665" s="57"/>
      <c r="M665" s="57"/>
      <c r="N665" s="57"/>
      <c r="O665"/>
      <c r="P665"/>
      <c r="Q665"/>
      <c r="R665"/>
      <c r="S665"/>
      <c r="T665"/>
      <c r="U665"/>
      <c r="V665"/>
    </row>
    <row r="666" spans="1:22" x14ac:dyDescent="0.25">
      <c r="A666"/>
      <c r="B666"/>
      <c r="C666"/>
      <c r="D666" s="57"/>
      <c r="E666" s="57"/>
      <c r="F666" s="57"/>
      <c r="G666" s="57"/>
      <c r="H666" s="57"/>
      <c r="M666" s="57"/>
      <c r="N666" s="57"/>
      <c r="O666"/>
      <c r="P666"/>
      <c r="Q666"/>
      <c r="R666"/>
      <c r="S666"/>
      <c r="T666"/>
      <c r="U666"/>
      <c r="V666"/>
    </row>
    <row r="667" spans="1:22" x14ac:dyDescent="0.25">
      <c r="A667"/>
      <c r="B667"/>
      <c r="C667"/>
      <c r="D667" s="57"/>
      <c r="E667" s="57"/>
      <c r="F667" s="57"/>
      <c r="G667" s="57"/>
      <c r="H667" s="57"/>
      <c r="M667" s="57"/>
      <c r="N667" s="57"/>
      <c r="O667"/>
      <c r="P667"/>
      <c r="Q667"/>
      <c r="R667"/>
      <c r="S667"/>
      <c r="T667"/>
      <c r="U667"/>
      <c r="V667"/>
    </row>
    <row r="668" spans="1:22" x14ac:dyDescent="0.25">
      <c r="A668"/>
      <c r="B668"/>
      <c r="C668"/>
      <c r="D668" s="57"/>
      <c r="E668" s="57"/>
      <c r="F668" s="57"/>
      <c r="G668" s="57"/>
      <c r="H668" s="57"/>
      <c r="M668" s="57"/>
      <c r="N668" s="57"/>
      <c r="O668"/>
      <c r="P668"/>
      <c r="Q668"/>
      <c r="R668"/>
      <c r="S668"/>
      <c r="T668"/>
      <c r="U668"/>
      <c r="V668"/>
    </row>
    <row r="669" spans="1:22" x14ac:dyDescent="0.25">
      <c r="A669"/>
      <c r="B669"/>
      <c r="C669"/>
      <c r="D669" s="57"/>
      <c r="E669" s="57"/>
      <c r="F669" s="57"/>
      <c r="G669" s="57"/>
      <c r="H669" s="57"/>
      <c r="M669" s="57"/>
      <c r="N669" s="57"/>
      <c r="O669"/>
      <c r="P669"/>
      <c r="Q669"/>
      <c r="R669"/>
      <c r="S669"/>
      <c r="T669"/>
      <c r="U669"/>
      <c r="V669"/>
    </row>
    <row r="670" spans="1:22" x14ac:dyDescent="0.25">
      <c r="A670"/>
      <c r="B670"/>
      <c r="C670"/>
      <c r="D670" s="57"/>
      <c r="E670" s="57"/>
      <c r="F670" s="57"/>
      <c r="G670" s="57"/>
      <c r="H670" s="57"/>
      <c r="M670" s="57"/>
      <c r="N670" s="57"/>
      <c r="O670"/>
      <c r="P670"/>
      <c r="Q670"/>
      <c r="R670"/>
      <c r="S670"/>
      <c r="T670"/>
      <c r="U670"/>
      <c r="V670"/>
    </row>
    <row r="671" spans="1:22" x14ac:dyDescent="0.25">
      <c r="A671"/>
      <c r="B671"/>
      <c r="C671"/>
      <c r="D671" s="57"/>
      <c r="E671" s="57"/>
      <c r="F671" s="57"/>
      <c r="G671" s="57"/>
      <c r="H671" s="57"/>
      <c r="M671" s="57"/>
      <c r="N671" s="57"/>
      <c r="O671"/>
      <c r="P671"/>
      <c r="Q671"/>
      <c r="R671"/>
      <c r="S671"/>
      <c r="T671"/>
      <c r="U671"/>
      <c r="V671"/>
    </row>
    <row r="672" spans="1:22" x14ac:dyDescent="0.25">
      <c r="A672"/>
      <c r="B672"/>
      <c r="C672"/>
      <c r="D672" s="57"/>
      <c r="E672" s="57"/>
      <c r="F672" s="57"/>
      <c r="G672" s="57"/>
      <c r="H672" s="57"/>
      <c r="M672" s="57"/>
      <c r="N672" s="57"/>
      <c r="O672"/>
      <c r="P672"/>
      <c r="Q672"/>
      <c r="R672"/>
      <c r="S672"/>
      <c r="T672"/>
      <c r="U672"/>
      <c r="V672"/>
    </row>
    <row r="673" spans="1:22" x14ac:dyDescent="0.25">
      <c r="A673"/>
      <c r="B673"/>
      <c r="C673"/>
      <c r="D673" s="57"/>
      <c r="E673" s="57"/>
      <c r="F673" s="57"/>
      <c r="G673" s="57"/>
      <c r="H673" s="57"/>
      <c r="M673" s="57"/>
      <c r="N673" s="57"/>
      <c r="O673"/>
      <c r="P673"/>
      <c r="Q673"/>
      <c r="R673"/>
      <c r="S673"/>
      <c r="T673"/>
      <c r="U673"/>
      <c r="V673"/>
    </row>
    <row r="674" spans="1:22" x14ac:dyDescent="0.25">
      <c r="A674"/>
      <c r="B674"/>
      <c r="C674"/>
      <c r="D674" s="57"/>
      <c r="E674" s="57"/>
      <c r="F674" s="57"/>
      <c r="G674" s="57"/>
      <c r="H674" s="57"/>
      <c r="M674" s="57"/>
      <c r="N674" s="57"/>
      <c r="O674"/>
      <c r="P674"/>
      <c r="Q674"/>
      <c r="R674"/>
      <c r="S674"/>
      <c r="T674"/>
      <c r="U674"/>
      <c r="V674"/>
    </row>
    <row r="675" spans="1:22" x14ac:dyDescent="0.25">
      <c r="A675"/>
      <c r="B675"/>
      <c r="C675"/>
      <c r="D675" s="57"/>
      <c r="E675" s="57"/>
      <c r="F675" s="57"/>
      <c r="G675" s="57"/>
      <c r="H675" s="57"/>
      <c r="M675" s="57"/>
      <c r="N675" s="57"/>
      <c r="O675"/>
      <c r="P675"/>
      <c r="Q675"/>
      <c r="R675"/>
      <c r="S675"/>
      <c r="T675"/>
      <c r="U675"/>
      <c r="V675"/>
    </row>
    <row r="676" spans="1:22" x14ac:dyDescent="0.25">
      <c r="A676"/>
      <c r="B676"/>
      <c r="C676"/>
      <c r="D676" s="57"/>
      <c r="E676" s="57"/>
      <c r="F676" s="57"/>
      <c r="G676" s="57"/>
      <c r="H676" s="57"/>
      <c r="M676" s="57"/>
      <c r="N676" s="57"/>
      <c r="O676"/>
      <c r="P676"/>
      <c r="Q676"/>
      <c r="R676"/>
      <c r="S676"/>
      <c r="T676"/>
      <c r="U676"/>
      <c r="V676"/>
    </row>
    <row r="677" spans="1:22" x14ac:dyDescent="0.25">
      <c r="A677"/>
      <c r="B677"/>
      <c r="C677"/>
      <c r="D677" s="57"/>
      <c r="E677" s="57"/>
      <c r="F677" s="57"/>
      <c r="G677" s="57"/>
      <c r="H677" s="57"/>
      <c r="M677" s="57"/>
      <c r="N677" s="57"/>
      <c r="O677"/>
      <c r="P677"/>
      <c r="Q677"/>
      <c r="R677"/>
      <c r="S677"/>
      <c r="T677"/>
      <c r="U677"/>
      <c r="V677"/>
    </row>
    <row r="678" spans="1:22" x14ac:dyDescent="0.25">
      <c r="A678"/>
      <c r="B678"/>
      <c r="C678"/>
      <c r="D678" s="57"/>
      <c r="E678" s="57"/>
      <c r="F678" s="57"/>
      <c r="G678" s="57"/>
      <c r="H678" s="57"/>
      <c r="M678" s="57"/>
      <c r="N678" s="57"/>
      <c r="O678"/>
      <c r="P678"/>
      <c r="Q678"/>
      <c r="R678"/>
      <c r="S678"/>
      <c r="T678"/>
      <c r="U678"/>
      <c r="V678"/>
    </row>
    <row r="679" spans="1:22" x14ac:dyDescent="0.25">
      <c r="A679"/>
      <c r="B679"/>
      <c r="C679"/>
      <c r="D679" s="57"/>
      <c r="E679" s="57"/>
      <c r="F679" s="57"/>
      <c r="G679" s="57"/>
      <c r="H679" s="57"/>
      <c r="M679" s="57"/>
      <c r="N679" s="57"/>
      <c r="O679"/>
      <c r="P679"/>
      <c r="Q679"/>
      <c r="R679"/>
      <c r="S679"/>
      <c r="T679"/>
      <c r="U679"/>
      <c r="V679"/>
    </row>
    <row r="680" spans="1:22" x14ac:dyDescent="0.25">
      <c r="A680"/>
      <c r="B680"/>
      <c r="C680"/>
      <c r="D680" s="57"/>
      <c r="E680" s="57"/>
      <c r="F680" s="57"/>
      <c r="G680" s="57"/>
      <c r="H680" s="57"/>
      <c r="M680" s="57"/>
      <c r="N680" s="57"/>
      <c r="O680"/>
      <c r="P680"/>
      <c r="Q680"/>
      <c r="R680"/>
      <c r="S680"/>
      <c r="T680"/>
      <c r="U680"/>
      <c r="V680"/>
    </row>
    <row r="681" spans="1:22" x14ac:dyDescent="0.25">
      <c r="A681"/>
      <c r="B681"/>
      <c r="C681"/>
      <c r="D681" s="57"/>
      <c r="E681" s="57"/>
      <c r="F681" s="57"/>
      <c r="G681" s="57"/>
      <c r="H681" s="57"/>
      <c r="M681" s="57"/>
      <c r="N681" s="57"/>
      <c r="O681"/>
      <c r="P681"/>
      <c r="Q681"/>
      <c r="R681"/>
      <c r="S681"/>
      <c r="T681"/>
      <c r="U681"/>
      <c r="V681"/>
    </row>
    <row r="682" spans="1:22" x14ac:dyDescent="0.25">
      <c r="A682"/>
      <c r="B682"/>
      <c r="C682"/>
      <c r="D682" s="57"/>
      <c r="E682" s="57"/>
      <c r="F682" s="57"/>
      <c r="G682" s="57"/>
      <c r="H682" s="57"/>
      <c r="M682" s="57"/>
      <c r="N682" s="57"/>
      <c r="O682"/>
      <c r="P682"/>
      <c r="Q682"/>
      <c r="R682"/>
      <c r="S682"/>
      <c r="T682"/>
      <c r="U682"/>
      <c r="V682"/>
    </row>
    <row r="683" spans="1:22" x14ac:dyDescent="0.25">
      <c r="A683"/>
      <c r="B683"/>
      <c r="C683"/>
      <c r="D683" s="57"/>
      <c r="E683" s="57"/>
      <c r="F683" s="57"/>
      <c r="G683" s="57"/>
      <c r="H683" s="57"/>
      <c r="M683" s="57"/>
      <c r="N683" s="57"/>
      <c r="O683"/>
      <c r="P683"/>
      <c r="Q683"/>
      <c r="R683"/>
      <c r="S683"/>
      <c r="T683"/>
      <c r="U683"/>
      <c r="V683"/>
    </row>
    <row r="684" spans="1:22" x14ac:dyDescent="0.25">
      <c r="A684"/>
      <c r="B684"/>
      <c r="C684"/>
      <c r="D684" s="57"/>
      <c r="E684" s="57"/>
      <c r="F684" s="57"/>
      <c r="G684" s="57"/>
      <c r="H684" s="57"/>
      <c r="M684" s="57"/>
      <c r="N684" s="57"/>
      <c r="O684"/>
      <c r="P684"/>
      <c r="Q684"/>
      <c r="R684"/>
      <c r="S684"/>
      <c r="T684"/>
      <c r="U684"/>
      <c r="V684"/>
    </row>
    <row r="685" spans="1:22" x14ac:dyDescent="0.25">
      <c r="A685"/>
      <c r="B685"/>
      <c r="C685"/>
      <c r="D685" s="57"/>
      <c r="E685" s="57"/>
      <c r="F685" s="57"/>
      <c r="G685" s="57"/>
      <c r="H685" s="57"/>
      <c r="M685" s="57"/>
      <c r="N685" s="57"/>
      <c r="O685"/>
      <c r="P685"/>
      <c r="Q685"/>
      <c r="R685"/>
      <c r="S685"/>
      <c r="T685"/>
      <c r="U685"/>
      <c r="V685"/>
    </row>
    <row r="686" spans="1:22" x14ac:dyDescent="0.25">
      <c r="A686"/>
      <c r="B686"/>
      <c r="C686"/>
      <c r="D686" s="57"/>
      <c r="E686" s="57"/>
      <c r="F686" s="57"/>
      <c r="G686" s="57"/>
      <c r="H686" s="57"/>
      <c r="M686" s="57"/>
      <c r="N686" s="57"/>
      <c r="O686"/>
      <c r="P686"/>
      <c r="Q686"/>
      <c r="R686"/>
      <c r="S686"/>
      <c r="T686"/>
      <c r="U686"/>
      <c r="V686"/>
    </row>
    <row r="687" spans="1:22" x14ac:dyDescent="0.25">
      <c r="A687"/>
      <c r="B687"/>
      <c r="C687"/>
      <c r="D687" s="57"/>
      <c r="E687" s="57"/>
      <c r="F687" s="57"/>
      <c r="G687" s="57"/>
      <c r="H687" s="57"/>
      <c r="M687" s="57"/>
      <c r="N687" s="57"/>
      <c r="O687"/>
      <c r="P687"/>
      <c r="Q687"/>
      <c r="R687"/>
      <c r="S687"/>
      <c r="T687"/>
      <c r="U687"/>
      <c r="V687"/>
    </row>
    <row r="688" spans="1:22" x14ac:dyDescent="0.25">
      <c r="A688"/>
      <c r="B688"/>
      <c r="C688"/>
      <c r="D688" s="57"/>
      <c r="E688" s="57"/>
      <c r="F688" s="57"/>
      <c r="G688" s="57"/>
      <c r="H688" s="57"/>
      <c r="M688" s="57"/>
      <c r="N688" s="57"/>
      <c r="O688"/>
      <c r="P688"/>
      <c r="Q688"/>
      <c r="R688"/>
      <c r="S688"/>
      <c r="T688"/>
      <c r="U688"/>
      <c r="V688"/>
    </row>
    <row r="689" spans="1:22" x14ac:dyDescent="0.25">
      <c r="A689"/>
      <c r="B689"/>
      <c r="C689"/>
      <c r="D689" s="57"/>
      <c r="E689" s="57"/>
      <c r="F689" s="57"/>
      <c r="G689" s="57"/>
      <c r="H689" s="57"/>
      <c r="M689" s="57"/>
      <c r="N689" s="57"/>
      <c r="O689"/>
      <c r="P689"/>
      <c r="Q689"/>
      <c r="R689"/>
      <c r="S689"/>
      <c r="T689"/>
      <c r="U689"/>
      <c r="V689"/>
    </row>
    <row r="690" spans="1:22" x14ac:dyDescent="0.25">
      <c r="A690"/>
      <c r="B690"/>
      <c r="C690"/>
      <c r="D690" s="57"/>
      <c r="E690" s="57"/>
      <c r="F690" s="57"/>
      <c r="G690" s="57"/>
      <c r="H690" s="57"/>
      <c r="M690" s="57"/>
      <c r="N690" s="57"/>
      <c r="O690"/>
      <c r="P690"/>
      <c r="Q690"/>
      <c r="R690"/>
      <c r="S690"/>
      <c r="T690"/>
      <c r="U690"/>
      <c r="V690"/>
    </row>
    <row r="691" spans="1:22" x14ac:dyDescent="0.25">
      <c r="A691"/>
      <c r="B691"/>
      <c r="C691"/>
      <c r="D691" s="57"/>
      <c r="E691" s="57"/>
      <c r="F691" s="57"/>
      <c r="G691" s="57"/>
      <c r="H691" s="57"/>
      <c r="M691" s="57"/>
      <c r="N691" s="57"/>
      <c r="O691"/>
      <c r="P691"/>
      <c r="Q691"/>
      <c r="R691"/>
      <c r="S691"/>
      <c r="T691"/>
      <c r="U691"/>
      <c r="V691"/>
    </row>
    <row r="692" spans="1:22" x14ac:dyDescent="0.25">
      <c r="A692"/>
      <c r="B692"/>
      <c r="C692"/>
      <c r="D692" s="57"/>
      <c r="E692" s="57"/>
      <c r="F692" s="57"/>
      <c r="G692" s="57"/>
      <c r="H692" s="57"/>
      <c r="M692" s="57"/>
      <c r="N692" s="57"/>
      <c r="O692"/>
      <c r="P692"/>
      <c r="Q692"/>
      <c r="R692"/>
      <c r="S692"/>
      <c r="T692"/>
      <c r="U692"/>
      <c r="V692"/>
    </row>
    <row r="693" spans="1:22" x14ac:dyDescent="0.25">
      <c r="A693"/>
      <c r="B693"/>
      <c r="C693"/>
      <c r="D693" s="57"/>
      <c r="E693" s="57"/>
      <c r="F693" s="57"/>
      <c r="G693" s="57"/>
      <c r="H693" s="57"/>
      <c r="M693" s="57"/>
      <c r="N693" s="57"/>
      <c r="O693"/>
      <c r="P693"/>
      <c r="Q693"/>
      <c r="R693"/>
      <c r="S693"/>
      <c r="T693"/>
      <c r="U693"/>
      <c r="V693"/>
    </row>
    <row r="694" spans="1:22" x14ac:dyDescent="0.25">
      <c r="A694"/>
      <c r="B694"/>
      <c r="C694"/>
      <c r="D694" s="57"/>
      <c r="E694" s="57"/>
      <c r="F694" s="57"/>
      <c r="G694" s="57"/>
      <c r="H694" s="57"/>
      <c r="M694" s="57"/>
      <c r="N694" s="57"/>
      <c r="O694"/>
      <c r="P694"/>
      <c r="Q694"/>
      <c r="R694"/>
      <c r="S694"/>
      <c r="T694"/>
      <c r="U694"/>
      <c r="V694"/>
    </row>
    <row r="695" spans="1:22" x14ac:dyDescent="0.25">
      <c r="A695"/>
      <c r="B695"/>
      <c r="C695"/>
      <c r="D695" s="57"/>
      <c r="E695" s="57"/>
      <c r="F695" s="57"/>
      <c r="G695" s="57"/>
      <c r="H695" s="57"/>
      <c r="M695" s="57"/>
      <c r="N695" s="57"/>
      <c r="O695"/>
      <c r="P695"/>
      <c r="Q695"/>
      <c r="R695"/>
      <c r="S695"/>
      <c r="T695"/>
      <c r="U695"/>
      <c r="V695"/>
    </row>
    <row r="696" spans="1:22" x14ac:dyDescent="0.25">
      <c r="A696"/>
      <c r="B696"/>
      <c r="C696"/>
      <c r="D696" s="57"/>
      <c r="E696" s="57"/>
      <c r="F696" s="57"/>
      <c r="G696" s="57"/>
      <c r="H696" s="57"/>
      <c r="M696" s="57"/>
      <c r="N696" s="57"/>
      <c r="O696"/>
      <c r="P696"/>
      <c r="Q696"/>
      <c r="R696"/>
      <c r="S696"/>
      <c r="T696"/>
      <c r="U696"/>
      <c r="V696"/>
    </row>
    <row r="697" spans="1:22" x14ac:dyDescent="0.25">
      <c r="A697"/>
      <c r="B697"/>
      <c r="C697"/>
      <c r="D697" s="57"/>
      <c r="E697" s="57"/>
      <c r="F697" s="57"/>
      <c r="G697" s="57"/>
      <c r="H697" s="57"/>
      <c r="M697" s="57"/>
      <c r="N697" s="57"/>
      <c r="O697"/>
      <c r="P697"/>
      <c r="Q697"/>
      <c r="R697"/>
      <c r="S697"/>
      <c r="T697"/>
      <c r="U697"/>
      <c r="V697"/>
    </row>
    <row r="698" spans="1:22" x14ac:dyDescent="0.25">
      <c r="A698"/>
      <c r="B698"/>
      <c r="C698"/>
      <c r="D698" s="57"/>
      <c r="E698" s="57"/>
      <c r="F698" s="57"/>
      <c r="G698" s="57"/>
      <c r="H698" s="57"/>
      <c r="M698" s="57"/>
      <c r="N698" s="57"/>
      <c r="O698"/>
      <c r="P698"/>
      <c r="Q698"/>
      <c r="R698"/>
      <c r="S698"/>
      <c r="T698"/>
      <c r="U698"/>
      <c r="V698"/>
    </row>
    <row r="699" spans="1:22" x14ac:dyDescent="0.25">
      <c r="A699"/>
      <c r="B699"/>
      <c r="C699"/>
      <c r="D699" s="57"/>
      <c r="E699" s="57"/>
      <c r="F699" s="57"/>
      <c r="G699" s="57"/>
      <c r="H699" s="57"/>
      <c r="M699" s="57"/>
      <c r="N699" s="57"/>
      <c r="O699"/>
      <c r="P699"/>
      <c r="Q699"/>
      <c r="R699"/>
      <c r="S699"/>
      <c r="T699"/>
      <c r="U699"/>
      <c r="V699"/>
    </row>
    <row r="700" spans="1:22" x14ac:dyDescent="0.25">
      <c r="A700"/>
      <c r="B700"/>
      <c r="C700"/>
      <c r="D700" s="57"/>
      <c r="E700" s="57"/>
      <c r="F700" s="57"/>
      <c r="G700" s="57"/>
      <c r="H700" s="57"/>
      <c r="M700" s="57"/>
      <c r="N700" s="57"/>
      <c r="O700"/>
      <c r="P700"/>
      <c r="Q700"/>
      <c r="R700"/>
      <c r="S700"/>
      <c r="T700"/>
      <c r="U700"/>
      <c r="V700"/>
    </row>
    <row r="701" spans="1:22" x14ac:dyDescent="0.25">
      <c r="A701"/>
      <c r="B701"/>
      <c r="C701"/>
      <c r="D701" s="57"/>
      <c r="E701" s="57"/>
      <c r="F701" s="57"/>
      <c r="G701" s="57"/>
      <c r="H701" s="57"/>
      <c r="M701" s="57"/>
      <c r="N701" s="57"/>
      <c r="O701"/>
      <c r="P701"/>
      <c r="Q701"/>
      <c r="R701"/>
      <c r="S701"/>
      <c r="T701"/>
      <c r="U701"/>
      <c r="V701"/>
    </row>
    <row r="702" spans="1:22" x14ac:dyDescent="0.25">
      <c r="A702"/>
      <c r="B702"/>
      <c r="C702"/>
      <c r="D702" s="57"/>
      <c r="E702" s="57"/>
      <c r="F702" s="57"/>
      <c r="G702" s="57"/>
      <c r="H702" s="57"/>
      <c r="M702" s="57"/>
      <c r="N702" s="57"/>
      <c r="O702"/>
      <c r="P702"/>
      <c r="Q702"/>
      <c r="R702"/>
      <c r="S702"/>
      <c r="T702"/>
      <c r="U702"/>
      <c r="V702"/>
    </row>
    <row r="703" spans="1:22" x14ac:dyDescent="0.25">
      <c r="A703"/>
      <c r="B703"/>
      <c r="C703"/>
      <c r="D703" s="57"/>
      <c r="E703" s="57"/>
      <c r="F703" s="57"/>
      <c r="G703" s="57"/>
      <c r="H703" s="57"/>
      <c r="M703" s="57"/>
      <c r="N703" s="57"/>
      <c r="O703"/>
      <c r="P703"/>
      <c r="Q703"/>
      <c r="R703"/>
      <c r="S703"/>
      <c r="T703"/>
      <c r="U703"/>
      <c r="V703"/>
    </row>
    <row r="704" spans="1:22" x14ac:dyDescent="0.25">
      <c r="A704"/>
      <c r="B704"/>
      <c r="C704"/>
      <c r="D704" s="57"/>
      <c r="E704" s="57"/>
      <c r="F704" s="57"/>
      <c r="G704" s="57"/>
      <c r="H704" s="57"/>
      <c r="M704" s="57"/>
      <c r="N704" s="57"/>
      <c r="O704"/>
      <c r="P704"/>
      <c r="Q704"/>
      <c r="R704"/>
      <c r="S704"/>
      <c r="T704"/>
      <c r="U704"/>
      <c r="V704"/>
    </row>
    <row r="705" spans="1:22" x14ac:dyDescent="0.25">
      <c r="A705"/>
      <c r="B705"/>
      <c r="C705"/>
      <c r="D705" s="57"/>
      <c r="E705" s="57"/>
      <c r="F705" s="57"/>
      <c r="G705" s="57"/>
      <c r="H705" s="57"/>
      <c r="M705" s="57"/>
      <c r="N705" s="57"/>
      <c r="O705"/>
      <c r="P705"/>
      <c r="Q705"/>
      <c r="R705"/>
      <c r="S705"/>
      <c r="T705"/>
      <c r="U705"/>
      <c r="V705"/>
    </row>
    <row r="706" spans="1:22" x14ac:dyDescent="0.25">
      <c r="A706"/>
      <c r="B706"/>
      <c r="C706"/>
      <c r="D706" s="57"/>
      <c r="E706" s="57"/>
      <c r="F706" s="57"/>
      <c r="G706" s="57"/>
      <c r="H706" s="57"/>
      <c r="M706" s="57"/>
      <c r="N706" s="57"/>
      <c r="O706"/>
      <c r="P706"/>
      <c r="Q706"/>
      <c r="R706"/>
      <c r="S706"/>
      <c r="T706"/>
      <c r="U706"/>
      <c r="V706"/>
    </row>
    <row r="707" spans="1:22" x14ac:dyDescent="0.25">
      <c r="A707"/>
      <c r="B707"/>
      <c r="C707"/>
      <c r="D707" s="57"/>
      <c r="E707" s="57"/>
      <c r="F707" s="57"/>
      <c r="G707" s="57"/>
      <c r="H707" s="57"/>
      <c r="M707" s="57"/>
      <c r="N707" s="57"/>
      <c r="O707"/>
      <c r="P707"/>
      <c r="Q707"/>
      <c r="R707"/>
      <c r="S707"/>
      <c r="T707"/>
      <c r="U707"/>
      <c r="V707"/>
    </row>
    <row r="708" spans="1:22" x14ac:dyDescent="0.25">
      <c r="A708"/>
      <c r="B708"/>
      <c r="C708"/>
      <c r="D708" s="57"/>
      <c r="E708" s="57"/>
      <c r="F708" s="57"/>
      <c r="G708" s="57"/>
      <c r="H708" s="57"/>
      <c r="M708" s="57"/>
      <c r="N708" s="57"/>
      <c r="O708"/>
      <c r="P708"/>
      <c r="Q708"/>
      <c r="R708"/>
      <c r="S708"/>
      <c r="T708"/>
      <c r="U708"/>
      <c r="V708"/>
    </row>
    <row r="709" spans="1:22" x14ac:dyDescent="0.25">
      <c r="A709"/>
      <c r="B709"/>
      <c r="C709"/>
      <c r="D709" s="57"/>
      <c r="E709" s="57"/>
      <c r="F709" s="57"/>
      <c r="G709" s="57"/>
      <c r="H709" s="57"/>
      <c r="M709" s="57"/>
      <c r="N709" s="57"/>
      <c r="O709"/>
      <c r="P709"/>
      <c r="Q709"/>
      <c r="R709"/>
      <c r="S709"/>
      <c r="T709"/>
      <c r="U709"/>
      <c r="V709"/>
    </row>
    <row r="710" spans="1:22" x14ac:dyDescent="0.25">
      <c r="A710"/>
      <c r="B710"/>
      <c r="C710"/>
      <c r="D710" s="57"/>
      <c r="E710" s="57"/>
      <c r="F710" s="57"/>
      <c r="G710" s="57"/>
      <c r="H710" s="57"/>
      <c r="M710" s="57"/>
      <c r="N710" s="57"/>
      <c r="O710"/>
      <c r="P710"/>
      <c r="Q710"/>
      <c r="R710"/>
      <c r="S710"/>
      <c r="T710"/>
      <c r="U710"/>
      <c r="V710"/>
    </row>
    <row r="711" spans="1:22" x14ac:dyDescent="0.25">
      <c r="A711"/>
      <c r="B711"/>
      <c r="C711"/>
      <c r="D711" s="57"/>
      <c r="E711" s="57"/>
      <c r="F711" s="57"/>
      <c r="G711" s="57"/>
      <c r="H711" s="57"/>
      <c r="M711" s="57"/>
      <c r="N711" s="57"/>
      <c r="O711"/>
      <c r="P711"/>
      <c r="Q711"/>
      <c r="R711"/>
      <c r="S711"/>
      <c r="T711"/>
      <c r="U711"/>
      <c r="V711"/>
    </row>
    <row r="712" spans="1:22" x14ac:dyDescent="0.25">
      <c r="A712"/>
      <c r="B712"/>
      <c r="C712"/>
      <c r="D712" s="57"/>
      <c r="E712" s="57"/>
      <c r="F712" s="57"/>
      <c r="G712" s="57"/>
      <c r="H712" s="57"/>
      <c r="M712" s="57"/>
      <c r="N712" s="57"/>
      <c r="O712"/>
      <c r="P712"/>
      <c r="Q712"/>
      <c r="R712"/>
      <c r="S712"/>
      <c r="T712"/>
      <c r="U712"/>
      <c r="V712"/>
    </row>
    <row r="713" spans="1:22" x14ac:dyDescent="0.25">
      <c r="A713"/>
      <c r="B713"/>
      <c r="C713"/>
      <c r="D713" s="57"/>
      <c r="E713" s="57"/>
      <c r="F713" s="57"/>
      <c r="G713" s="57"/>
      <c r="H713" s="57"/>
      <c r="M713" s="57"/>
      <c r="N713" s="57"/>
      <c r="O713"/>
      <c r="P713"/>
      <c r="Q713"/>
      <c r="R713"/>
      <c r="S713"/>
      <c r="T713"/>
      <c r="U713"/>
      <c r="V713"/>
    </row>
    <row r="714" spans="1:22" x14ac:dyDescent="0.25">
      <c r="A714"/>
      <c r="B714"/>
      <c r="C714"/>
      <c r="D714" s="57"/>
      <c r="E714" s="57"/>
      <c r="F714" s="57"/>
      <c r="G714" s="57"/>
      <c r="H714" s="57"/>
      <c r="M714" s="57"/>
      <c r="N714" s="57"/>
      <c r="O714"/>
      <c r="P714"/>
      <c r="Q714"/>
      <c r="R714"/>
      <c r="S714"/>
      <c r="T714"/>
      <c r="U714"/>
      <c r="V714"/>
    </row>
    <row r="715" spans="1:22" x14ac:dyDescent="0.25">
      <c r="A715"/>
      <c r="B715"/>
      <c r="C715"/>
      <c r="D715" s="57"/>
      <c r="E715" s="57"/>
      <c r="F715" s="57"/>
      <c r="G715" s="57"/>
      <c r="H715" s="57"/>
      <c r="M715" s="57"/>
      <c r="N715" s="57"/>
      <c r="O715"/>
      <c r="P715"/>
      <c r="Q715"/>
      <c r="R715"/>
      <c r="S715"/>
      <c r="T715"/>
      <c r="U715"/>
      <c r="V715"/>
    </row>
    <row r="716" spans="1:22" x14ac:dyDescent="0.25">
      <c r="A716"/>
      <c r="B716"/>
      <c r="C716"/>
      <c r="D716" s="57"/>
      <c r="E716" s="57"/>
      <c r="F716" s="57"/>
      <c r="G716" s="57"/>
      <c r="H716" s="57"/>
      <c r="M716" s="57"/>
      <c r="N716" s="57"/>
      <c r="O716"/>
      <c r="P716"/>
      <c r="Q716"/>
      <c r="R716"/>
      <c r="S716"/>
      <c r="T716"/>
      <c r="U716"/>
      <c r="V716"/>
    </row>
    <row r="717" spans="1:22" x14ac:dyDescent="0.25">
      <c r="A717"/>
      <c r="B717"/>
      <c r="C717"/>
      <c r="D717" s="57"/>
      <c r="E717" s="57"/>
      <c r="F717" s="57"/>
      <c r="G717" s="57"/>
      <c r="H717" s="57"/>
      <c r="M717" s="57"/>
      <c r="N717" s="57"/>
      <c r="O717"/>
      <c r="P717"/>
      <c r="Q717"/>
      <c r="R717"/>
      <c r="S717"/>
      <c r="T717"/>
      <c r="U717"/>
      <c r="V717"/>
    </row>
    <row r="718" spans="1:22" x14ac:dyDescent="0.25">
      <c r="A718"/>
      <c r="B718"/>
      <c r="C718"/>
      <c r="D718" s="57"/>
      <c r="E718" s="57"/>
      <c r="F718" s="57"/>
      <c r="G718" s="57"/>
      <c r="H718" s="57"/>
      <c r="M718" s="57"/>
      <c r="N718" s="57"/>
      <c r="O718"/>
      <c r="P718"/>
      <c r="Q718"/>
      <c r="R718"/>
      <c r="S718"/>
      <c r="T718"/>
      <c r="U718"/>
      <c r="V718"/>
    </row>
    <row r="719" spans="1:22" x14ac:dyDescent="0.25">
      <c r="A719"/>
      <c r="B719"/>
      <c r="C719"/>
      <c r="D719" s="57"/>
      <c r="E719" s="57"/>
      <c r="F719" s="57"/>
      <c r="G719" s="57"/>
      <c r="H719" s="57"/>
      <c r="M719" s="57"/>
      <c r="N719" s="57"/>
      <c r="O719"/>
      <c r="P719"/>
      <c r="Q719"/>
      <c r="R719"/>
      <c r="S719"/>
      <c r="T719"/>
      <c r="U719"/>
      <c r="V719"/>
    </row>
    <row r="720" spans="1:22" x14ac:dyDescent="0.25">
      <c r="A720"/>
      <c r="B720"/>
      <c r="C720"/>
      <c r="D720" s="57"/>
      <c r="E720" s="57"/>
      <c r="F720" s="57"/>
      <c r="G720" s="57"/>
      <c r="H720" s="57"/>
      <c r="M720" s="57"/>
      <c r="N720" s="57"/>
      <c r="O720"/>
      <c r="P720"/>
      <c r="Q720"/>
      <c r="R720"/>
      <c r="S720"/>
      <c r="T720"/>
      <c r="U720"/>
      <c r="V720"/>
    </row>
    <row r="721" spans="1:22" x14ac:dyDescent="0.25">
      <c r="A721"/>
      <c r="B721"/>
      <c r="C721"/>
      <c r="D721" s="57"/>
      <c r="E721" s="57"/>
      <c r="F721" s="57"/>
      <c r="G721" s="57"/>
      <c r="H721" s="57"/>
      <c r="M721" s="57"/>
      <c r="N721" s="57"/>
      <c r="O721"/>
      <c r="P721"/>
      <c r="Q721"/>
      <c r="R721"/>
      <c r="S721"/>
      <c r="T721"/>
      <c r="U721"/>
      <c r="V721"/>
    </row>
    <row r="722" spans="1:22" x14ac:dyDescent="0.25">
      <c r="A722"/>
      <c r="B722"/>
      <c r="C722"/>
      <c r="D722" s="57"/>
      <c r="E722" s="57"/>
      <c r="F722" s="57"/>
      <c r="G722" s="57"/>
      <c r="H722" s="57"/>
      <c r="M722" s="57"/>
      <c r="N722" s="57"/>
      <c r="O722"/>
      <c r="P722"/>
      <c r="Q722"/>
      <c r="R722"/>
      <c r="S722"/>
      <c r="T722"/>
      <c r="U722"/>
      <c r="V722"/>
    </row>
    <row r="723" spans="1:22" x14ac:dyDescent="0.25">
      <c r="A723"/>
      <c r="B723"/>
      <c r="C723"/>
      <c r="D723" s="57"/>
      <c r="E723" s="57"/>
      <c r="F723" s="57"/>
      <c r="G723" s="57"/>
      <c r="H723" s="57"/>
      <c r="M723" s="57"/>
      <c r="N723" s="57"/>
      <c r="O723"/>
      <c r="P723"/>
      <c r="Q723"/>
      <c r="R723"/>
      <c r="S723"/>
      <c r="T723"/>
      <c r="U723"/>
      <c r="V723"/>
    </row>
    <row r="724" spans="1:22" x14ac:dyDescent="0.25">
      <c r="A724"/>
      <c r="B724"/>
      <c r="C724"/>
      <c r="D724" s="57"/>
      <c r="E724" s="57"/>
      <c r="F724" s="57"/>
      <c r="G724" s="57"/>
      <c r="H724" s="57"/>
      <c r="M724" s="57"/>
      <c r="N724" s="57"/>
      <c r="O724"/>
      <c r="P724"/>
      <c r="Q724"/>
      <c r="R724"/>
      <c r="S724"/>
      <c r="T724"/>
      <c r="U724"/>
      <c r="V724"/>
    </row>
    <row r="725" spans="1:22" x14ac:dyDescent="0.25">
      <c r="A725"/>
      <c r="B725"/>
      <c r="C725"/>
      <c r="D725" s="57"/>
      <c r="E725" s="57"/>
      <c r="F725" s="57"/>
      <c r="G725" s="57"/>
      <c r="H725" s="57"/>
      <c r="M725" s="57"/>
      <c r="N725" s="57"/>
      <c r="O725"/>
      <c r="P725"/>
      <c r="Q725"/>
      <c r="R725"/>
      <c r="S725"/>
      <c r="T725"/>
      <c r="U725"/>
      <c r="V725"/>
    </row>
    <row r="726" spans="1:22" x14ac:dyDescent="0.25">
      <c r="A726"/>
      <c r="B726"/>
      <c r="C726"/>
      <c r="D726" s="57"/>
      <c r="E726" s="57"/>
      <c r="F726" s="57"/>
      <c r="G726" s="57"/>
      <c r="H726" s="57"/>
      <c r="M726" s="57"/>
      <c r="N726" s="57"/>
      <c r="O726"/>
      <c r="P726"/>
      <c r="Q726"/>
      <c r="R726"/>
      <c r="S726"/>
      <c r="T726"/>
      <c r="U726"/>
      <c r="V726"/>
    </row>
    <row r="727" spans="1:22" x14ac:dyDescent="0.25">
      <c r="A727"/>
      <c r="B727"/>
      <c r="C727"/>
      <c r="D727" s="57"/>
      <c r="E727" s="57"/>
      <c r="F727" s="57"/>
      <c r="G727" s="57"/>
      <c r="H727" s="57"/>
      <c r="M727" s="57"/>
      <c r="N727" s="57"/>
      <c r="O727"/>
      <c r="P727"/>
      <c r="Q727"/>
      <c r="R727"/>
      <c r="S727"/>
      <c r="T727"/>
      <c r="U727"/>
      <c r="V727"/>
    </row>
    <row r="728" spans="1:22" x14ac:dyDescent="0.25">
      <c r="A728"/>
      <c r="B728"/>
      <c r="C728"/>
      <c r="D728" s="57"/>
      <c r="E728" s="57"/>
      <c r="F728" s="57"/>
      <c r="G728" s="57"/>
      <c r="H728" s="57"/>
      <c r="M728" s="57"/>
      <c r="N728" s="57"/>
      <c r="O728"/>
      <c r="P728"/>
      <c r="Q728"/>
      <c r="R728"/>
      <c r="S728"/>
      <c r="T728"/>
      <c r="U728"/>
      <c r="V728"/>
    </row>
    <row r="729" spans="1:22" x14ac:dyDescent="0.25">
      <c r="A729"/>
      <c r="B729"/>
      <c r="C729"/>
      <c r="D729" s="57"/>
      <c r="E729" s="57"/>
      <c r="F729" s="57"/>
      <c r="G729" s="57"/>
      <c r="H729" s="57"/>
      <c r="M729" s="57"/>
      <c r="N729" s="57"/>
      <c r="O729"/>
      <c r="P729"/>
      <c r="Q729"/>
      <c r="R729"/>
      <c r="S729"/>
      <c r="T729"/>
      <c r="U729"/>
      <c r="V729"/>
    </row>
    <row r="730" spans="1:22" x14ac:dyDescent="0.25">
      <c r="A730"/>
      <c r="B730"/>
      <c r="C730"/>
      <c r="D730" s="57"/>
      <c r="E730" s="57"/>
      <c r="F730" s="57"/>
      <c r="G730" s="57"/>
      <c r="H730" s="57"/>
      <c r="M730" s="57"/>
      <c r="N730" s="57"/>
      <c r="O730"/>
      <c r="P730"/>
      <c r="Q730"/>
      <c r="R730"/>
      <c r="S730"/>
      <c r="T730"/>
      <c r="U730"/>
      <c r="V730"/>
    </row>
    <row r="731" spans="1:22" x14ac:dyDescent="0.25">
      <c r="A731"/>
      <c r="B731"/>
      <c r="C731"/>
      <c r="D731" s="57"/>
      <c r="E731" s="57"/>
      <c r="F731" s="57"/>
      <c r="G731" s="57"/>
      <c r="H731" s="57"/>
      <c r="M731" s="57"/>
      <c r="N731" s="57"/>
      <c r="O731"/>
      <c r="P731"/>
      <c r="Q731"/>
      <c r="R731"/>
      <c r="S731"/>
      <c r="T731"/>
      <c r="U731"/>
      <c r="V731"/>
    </row>
    <row r="732" spans="1:22" x14ac:dyDescent="0.25">
      <c r="A732"/>
      <c r="B732"/>
      <c r="C732"/>
      <c r="D732" s="57"/>
      <c r="E732" s="57"/>
      <c r="F732" s="57"/>
      <c r="G732" s="57"/>
      <c r="H732" s="57"/>
      <c r="M732" s="57"/>
      <c r="N732" s="57"/>
      <c r="O732"/>
      <c r="P732"/>
      <c r="Q732"/>
      <c r="R732"/>
      <c r="S732"/>
      <c r="T732"/>
      <c r="U732"/>
      <c r="V732"/>
    </row>
    <row r="733" spans="1:22" x14ac:dyDescent="0.25">
      <c r="A733"/>
      <c r="B733"/>
      <c r="C733"/>
      <c r="D733" s="57"/>
      <c r="E733" s="57"/>
      <c r="F733" s="57"/>
      <c r="G733" s="57"/>
      <c r="H733" s="57"/>
      <c r="M733" s="57"/>
      <c r="N733" s="57"/>
      <c r="O733"/>
      <c r="P733"/>
      <c r="Q733"/>
      <c r="R733"/>
      <c r="S733"/>
      <c r="T733"/>
      <c r="U733"/>
      <c r="V733"/>
    </row>
    <row r="734" spans="1:22" x14ac:dyDescent="0.25">
      <c r="A734"/>
      <c r="B734"/>
      <c r="C734"/>
      <c r="D734" s="57"/>
      <c r="E734" s="57"/>
      <c r="F734" s="57"/>
      <c r="G734" s="57"/>
      <c r="H734" s="57"/>
      <c r="M734" s="57"/>
      <c r="N734" s="57"/>
      <c r="O734"/>
      <c r="P734"/>
      <c r="Q734"/>
      <c r="R734"/>
      <c r="S734"/>
      <c r="T734"/>
      <c r="U734"/>
      <c r="V734"/>
    </row>
    <row r="735" spans="1:22" x14ac:dyDescent="0.25">
      <c r="A735"/>
      <c r="B735"/>
      <c r="C735"/>
      <c r="D735" s="57"/>
      <c r="E735" s="57"/>
      <c r="F735" s="57"/>
      <c r="G735" s="57"/>
      <c r="H735" s="57"/>
      <c r="M735" s="57"/>
      <c r="N735" s="57"/>
      <c r="O735"/>
      <c r="P735"/>
      <c r="Q735"/>
      <c r="R735"/>
      <c r="S735"/>
      <c r="T735"/>
      <c r="U735"/>
      <c r="V735"/>
    </row>
    <row r="736" spans="1:22" x14ac:dyDescent="0.25">
      <c r="A736"/>
      <c r="B736"/>
      <c r="C736"/>
      <c r="D736" s="57"/>
      <c r="E736" s="57"/>
      <c r="F736" s="57"/>
      <c r="G736" s="57"/>
      <c r="H736" s="57"/>
      <c r="M736" s="57"/>
      <c r="N736" s="57"/>
      <c r="O736"/>
      <c r="P736"/>
      <c r="Q736"/>
      <c r="R736"/>
      <c r="S736"/>
      <c r="T736"/>
      <c r="U736"/>
      <c r="V736"/>
    </row>
    <row r="737" spans="1:22" x14ac:dyDescent="0.25">
      <c r="A737"/>
      <c r="B737"/>
      <c r="C737"/>
      <c r="D737" s="57"/>
      <c r="E737" s="57"/>
      <c r="F737" s="57"/>
      <c r="G737" s="57"/>
      <c r="H737" s="57"/>
      <c r="M737" s="57"/>
      <c r="N737" s="57"/>
      <c r="O737"/>
      <c r="P737"/>
      <c r="Q737"/>
      <c r="R737"/>
      <c r="S737"/>
      <c r="T737"/>
      <c r="U737"/>
      <c r="V737"/>
    </row>
    <row r="738" spans="1:22" x14ac:dyDescent="0.25">
      <c r="A738"/>
      <c r="B738"/>
      <c r="C738"/>
      <c r="D738" s="57"/>
      <c r="E738" s="57"/>
      <c r="F738" s="57"/>
      <c r="G738" s="57"/>
      <c r="H738" s="57"/>
      <c r="M738" s="57"/>
      <c r="N738" s="57"/>
      <c r="O738"/>
      <c r="P738"/>
      <c r="Q738"/>
      <c r="R738"/>
      <c r="S738"/>
      <c r="T738"/>
      <c r="U738"/>
      <c r="V738"/>
    </row>
    <row r="739" spans="1:22" x14ac:dyDescent="0.25">
      <c r="A739"/>
      <c r="B739"/>
      <c r="C739"/>
      <c r="D739" s="57"/>
      <c r="E739" s="57"/>
      <c r="F739" s="57"/>
      <c r="G739" s="57"/>
      <c r="H739" s="57"/>
      <c r="M739" s="57"/>
      <c r="N739" s="57"/>
      <c r="O739"/>
      <c r="P739"/>
      <c r="Q739"/>
      <c r="R739"/>
      <c r="S739"/>
      <c r="T739"/>
      <c r="U739"/>
      <c r="V739"/>
    </row>
    <row r="740" spans="1:22" x14ac:dyDescent="0.25">
      <c r="A740"/>
      <c r="B740"/>
      <c r="C740"/>
      <c r="D740" s="57"/>
      <c r="E740" s="57"/>
      <c r="F740" s="57"/>
      <c r="G740" s="57"/>
      <c r="H740" s="57"/>
      <c r="M740" s="57"/>
      <c r="N740" s="57"/>
      <c r="O740"/>
      <c r="P740"/>
      <c r="Q740"/>
      <c r="R740"/>
      <c r="S740"/>
      <c r="T740"/>
      <c r="U740"/>
      <c r="V740"/>
    </row>
    <row r="741" spans="1:22" x14ac:dyDescent="0.25">
      <c r="A741"/>
      <c r="B741"/>
      <c r="C741"/>
      <c r="D741" s="57"/>
      <c r="E741" s="57"/>
      <c r="F741" s="57"/>
      <c r="G741" s="57"/>
      <c r="H741" s="57"/>
      <c r="M741" s="57"/>
      <c r="N741" s="57"/>
      <c r="O741"/>
      <c r="P741"/>
      <c r="Q741"/>
      <c r="R741"/>
      <c r="S741"/>
      <c r="T741"/>
      <c r="U741"/>
      <c r="V741"/>
    </row>
    <row r="742" spans="1:22" x14ac:dyDescent="0.25">
      <c r="A742"/>
      <c r="B742"/>
      <c r="C742"/>
      <c r="D742" s="57"/>
      <c r="E742" s="57"/>
      <c r="F742" s="57"/>
      <c r="G742" s="57"/>
      <c r="H742" s="57"/>
      <c r="M742" s="57"/>
      <c r="N742" s="57"/>
      <c r="O742"/>
      <c r="P742"/>
      <c r="Q742"/>
      <c r="R742"/>
      <c r="S742"/>
      <c r="T742"/>
      <c r="U742"/>
      <c r="V742"/>
    </row>
    <row r="743" spans="1:22" x14ac:dyDescent="0.25">
      <c r="A743"/>
      <c r="B743"/>
      <c r="C743"/>
      <c r="D743" s="57"/>
      <c r="E743" s="57"/>
      <c r="F743" s="57"/>
      <c r="G743" s="57"/>
      <c r="H743" s="57"/>
      <c r="M743" s="57"/>
      <c r="N743" s="57"/>
      <c r="O743"/>
      <c r="P743"/>
      <c r="Q743"/>
      <c r="R743"/>
      <c r="S743"/>
      <c r="T743"/>
      <c r="U743"/>
      <c r="V743"/>
    </row>
    <row r="744" spans="1:22" x14ac:dyDescent="0.25">
      <c r="A744"/>
      <c r="B744"/>
      <c r="C744"/>
      <c r="D744" s="57"/>
      <c r="E744" s="57"/>
      <c r="F744" s="57"/>
      <c r="G744" s="57"/>
      <c r="H744" s="57"/>
      <c r="M744" s="57"/>
      <c r="N744" s="57"/>
      <c r="O744"/>
      <c r="P744"/>
      <c r="Q744"/>
      <c r="R744"/>
      <c r="S744"/>
      <c r="T744"/>
      <c r="U744"/>
      <c r="V744"/>
    </row>
    <row r="745" spans="1:22" x14ac:dyDescent="0.25">
      <c r="A745"/>
      <c r="B745"/>
      <c r="C745"/>
      <c r="D745" s="57"/>
      <c r="E745" s="57"/>
      <c r="F745" s="57"/>
      <c r="G745" s="57"/>
      <c r="H745" s="57"/>
      <c r="M745" s="57"/>
      <c r="N745" s="57"/>
      <c r="O745"/>
      <c r="P745"/>
      <c r="Q745"/>
      <c r="R745"/>
      <c r="S745"/>
      <c r="T745"/>
      <c r="U745"/>
      <c r="V745"/>
    </row>
    <row r="746" spans="1:22" x14ac:dyDescent="0.25">
      <c r="A746"/>
      <c r="B746"/>
      <c r="C746"/>
      <c r="D746" s="57"/>
      <c r="E746" s="57"/>
      <c r="F746" s="57"/>
      <c r="G746" s="57"/>
      <c r="H746" s="57"/>
      <c r="M746" s="57"/>
      <c r="N746" s="57"/>
      <c r="O746"/>
      <c r="P746"/>
      <c r="Q746"/>
      <c r="R746"/>
      <c r="S746"/>
      <c r="T746"/>
      <c r="U746"/>
      <c r="V746"/>
    </row>
    <row r="747" spans="1:22" x14ac:dyDescent="0.25">
      <c r="A747"/>
      <c r="B747"/>
      <c r="C747"/>
      <c r="D747" s="57"/>
      <c r="E747" s="57"/>
      <c r="F747" s="57"/>
      <c r="G747" s="57"/>
      <c r="H747" s="57"/>
      <c r="M747" s="57"/>
      <c r="N747" s="57"/>
      <c r="O747"/>
      <c r="P747"/>
      <c r="Q747"/>
      <c r="R747"/>
      <c r="S747"/>
      <c r="T747"/>
      <c r="U747"/>
      <c r="V747"/>
    </row>
    <row r="748" spans="1:22" x14ac:dyDescent="0.25">
      <c r="A748"/>
      <c r="B748"/>
      <c r="C748"/>
      <c r="D748" s="57"/>
      <c r="E748" s="57"/>
      <c r="F748" s="57"/>
      <c r="G748" s="57"/>
      <c r="H748" s="57"/>
      <c r="M748" s="57"/>
      <c r="N748" s="57"/>
      <c r="O748"/>
      <c r="P748"/>
      <c r="Q748"/>
      <c r="R748"/>
      <c r="S748"/>
      <c r="T748"/>
      <c r="U748"/>
      <c r="V748"/>
    </row>
    <row r="749" spans="1:22" x14ac:dyDescent="0.25">
      <c r="A749"/>
      <c r="B749"/>
      <c r="C749"/>
      <c r="D749" s="57"/>
      <c r="E749" s="57"/>
      <c r="F749" s="57"/>
      <c r="G749" s="57"/>
      <c r="H749" s="57"/>
      <c r="M749" s="57"/>
      <c r="N749" s="57"/>
      <c r="O749"/>
      <c r="P749"/>
      <c r="Q749"/>
      <c r="R749"/>
      <c r="S749"/>
      <c r="T749"/>
      <c r="U749"/>
      <c r="V749"/>
    </row>
    <row r="750" spans="1:22" x14ac:dyDescent="0.25">
      <c r="A750"/>
      <c r="B750"/>
      <c r="C750"/>
      <c r="D750" s="57"/>
      <c r="E750" s="57"/>
      <c r="F750" s="57"/>
      <c r="G750" s="57"/>
      <c r="H750" s="57"/>
      <c r="M750" s="57"/>
      <c r="N750" s="57"/>
      <c r="O750"/>
      <c r="P750"/>
      <c r="Q750"/>
      <c r="R750"/>
      <c r="S750"/>
      <c r="T750"/>
      <c r="U750"/>
      <c r="V750"/>
    </row>
    <row r="751" spans="1:22" x14ac:dyDescent="0.25">
      <c r="A751"/>
      <c r="B751"/>
      <c r="C751"/>
      <c r="D751" s="57"/>
      <c r="E751" s="57"/>
      <c r="F751" s="57"/>
      <c r="G751" s="57"/>
      <c r="H751" s="57"/>
      <c r="M751" s="57"/>
      <c r="N751" s="57"/>
      <c r="O751"/>
      <c r="P751"/>
      <c r="Q751"/>
      <c r="R751"/>
      <c r="S751"/>
      <c r="T751"/>
      <c r="U751"/>
      <c r="V751"/>
    </row>
    <row r="752" spans="1:22" x14ac:dyDescent="0.25">
      <c r="A752"/>
      <c r="B752"/>
      <c r="C752"/>
      <c r="D752" s="57"/>
      <c r="E752" s="57"/>
      <c r="F752" s="57"/>
      <c r="G752" s="57"/>
      <c r="H752" s="57"/>
      <c r="M752" s="57"/>
      <c r="N752" s="57"/>
      <c r="O752"/>
      <c r="P752"/>
      <c r="Q752"/>
      <c r="R752"/>
      <c r="S752"/>
      <c r="T752"/>
      <c r="U752"/>
      <c r="V752"/>
    </row>
    <row r="753" spans="1:22" x14ac:dyDescent="0.25">
      <c r="A753"/>
      <c r="B753"/>
      <c r="C753"/>
      <c r="D753" s="57"/>
      <c r="E753" s="57"/>
      <c r="F753" s="57"/>
      <c r="G753" s="57"/>
      <c r="H753" s="57"/>
      <c r="M753" s="57"/>
      <c r="N753" s="57"/>
      <c r="O753"/>
      <c r="P753"/>
      <c r="Q753"/>
      <c r="R753"/>
      <c r="S753"/>
      <c r="T753"/>
      <c r="U753"/>
      <c r="V753"/>
    </row>
    <row r="754" spans="1:22" x14ac:dyDescent="0.25">
      <c r="A754"/>
      <c r="B754"/>
      <c r="C754"/>
      <c r="D754" s="57"/>
      <c r="E754" s="57"/>
      <c r="F754" s="57"/>
      <c r="G754" s="57"/>
      <c r="H754" s="57"/>
      <c r="M754" s="57"/>
      <c r="N754" s="57"/>
      <c r="O754"/>
      <c r="P754"/>
      <c r="Q754"/>
      <c r="R754"/>
      <c r="S754"/>
      <c r="T754"/>
      <c r="U754"/>
      <c r="V754"/>
    </row>
    <row r="755" spans="1:22" x14ac:dyDescent="0.25">
      <c r="A755"/>
      <c r="B755"/>
      <c r="C755"/>
      <c r="D755" s="57"/>
      <c r="E755" s="57"/>
      <c r="F755" s="57"/>
      <c r="G755" s="57"/>
      <c r="H755" s="57"/>
      <c r="M755" s="57"/>
      <c r="N755" s="57"/>
      <c r="O755"/>
      <c r="P755"/>
      <c r="Q755"/>
      <c r="R755"/>
      <c r="S755"/>
      <c r="T755"/>
      <c r="U755"/>
      <c r="V755"/>
    </row>
    <row r="756" spans="1:22" x14ac:dyDescent="0.25">
      <c r="A756"/>
      <c r="B756"/>
      <c r="C756"/>
      <c r="D756" s="57"/>
      <c r="E756" s="57"/>
      <c r="F756" s="57"/>
      <c r="G756" s="57"/>
      <c r="H756" s="57"/>
      <c r="M756" s="57"/>
      <c r="N756" s="57"/>
      <c r="O756"/>
      <c r="P756"/>
      <c r="Q756"/>
      <c r="R756"/>
      <c r="S756"/>
      <c r="T756"/>
      <c r="U756"/>
      <c r="V756"/>
    </row>
    <row r="757" spans="1:22" x14ac:dyDescent="0.25">
      <c r="A757"/>
      <c r="B757"/>
      <c r="C757"/>
      <c r="D757" s="57"/>
      <c r="E757" s="57"/>
      <c r="F757" s="57"/>
      <c r="G757" s="57"/>
      <c r="H757" s="57"/>
      <c r="M757" s="57"/>
      <c r="N757" s="57"/>
      <c r="O757"/>
      <c r="P757"/>
      <c r="Q757"/>
      <c r="R757"/>
      <c r="S757"/>
      <c r="T757"/>
      <c r="U757"/>
      <c r="V757"/>
    </row>
    <row r="758" spans="1:22" x14ac:dyDescent="0.25">
      <c r="A758"/>
      <c r="B758"/>
      <c r="C758"/>
      <c r="D758" s="57"/>
      <c r="E758" s="57"/>
      <c r="F758" s="57"/>
      <c r="G758" s="57"/>
      <c r="H758" s="57"/>
      <c r="M758" s="57"/>
      <c r="N758" s="57"/>
      <c r="O758"/>
      <c r="P758"/>
      <c r="Q758"/>
      <c r="R758"/>
      <c r="S758"/>
      <c r="T758"/>
      <c r="U758"/>
      <c r="V758"/>
    </row>
    <row r="759" spans="1:22" x14ac:dyDescent="0.25">
      <c r="A759"/>
      <c r="B759"/>
      <c r="C759"/>
      <c r="D759" s="57"/>
      <c r="E759" s="57"/>
      <c r="F759" s="57"/>
      <c r="G759" s="57"/>
      <c r="H759" s="57"/>
      <c r="M759" s="57"/>
      <c r="N759" s="57"/>
      <c r="O759"/>
      <c r="P759"/>
      <c r="Q759"/>
      <c r="R759"/>
      <c r="S759"/>
      <c r="T759"/>
      <c r="U759"/>
      <c r="V759"/>
    </row>
    <row r="760" spans="1:22" x14ac:dyDescent="0.25">
      <c r="A760"/>
      <c r="B760"/>
      <c r="C760"/>
      <c r="D760" s="57"/>
      <c r="E760" s="57"/>
      <c r="F760" s="57"/>
      <c r="G760" s="57"/>
      <c r="H760" s="57"/>
      <c r="M760" s="57"/>
      <c r="N760" s="57"/>
      <c r="O760"/>
      <c r="P760"/>
      <c r="Q760"/>
      <c r="R760"/>
      <c r="S760"/>
      <c r="T760"/>
      <c r="U760"/>
      <c r="V760"/>
    </row>
    <row r="761" spans="1:22" x14ac:dyDescent="0.25">
      <c r="A761"/>
      <c r="B761"/>
      <c r="C761"/>
      <c r="D761" s="57"/>
      <c r="E761" s="57"/>
      <c r="F761" s="57"/>
      <c r="G761" s="57"/>
      <c r="H761" s="57"/>
      <c r="M761" s="57"/>
      <c r="N761" s="57"/>
      <c r="O761"/>
      <c r="P761"/>
      <c r="Q761"/>
      <c r="R761"/>
      <c r="S761"/>
      <c r="T761"/>
      <c r="U761"/>
      <c r="V761"/>
    </row>
    <row r="762" spans="1:22" x14ac:dyDescent="0.25">
      <c r="A762"/>
      <c r="B762"/>
      <c r="C762"/>
      <c r="D762" s="57"/>
      <c r="E762" s="57"/>
      <c r="F762" s="57"/>
      <c r="G762" s="57"/>
      <c r="H762" s="57"/>
      <c r="M762" s="57"/>
      <c r="N762" s="57"/>
      <c r="O762"/>
      <c r="P762"/>
      <c r="Q762"/>
      <c r="R762"/>
      <c r="S762"/>
      <c r="T762"/>
      <c r="U762"/>
      <c r="V762"/>
    </row>
    <row r="763" spans="1:22" x14ac:dyDescent="0.25">
      <c r="A763"/>
      <c r="B763"/>
      <c r="C763"/>
      <c r="D763" s="57"/>
      <c r="E763" s="57"/>
      <c r="F763" s="57"/>
      <c r="G763" s="57"/>
      <c r="H763" s="57"/>
      <c r="M763" s="57"/>
      <c r="N763" s="57"/>
      <c r="O763"/>
      <c r="P763"/>
      <c r="Q763"/>
      <c r="R763"/>
      <c r="S763"/>
      <c r="T763"/>
      <c r="U763"/>
      <c r="V763"/>
    </row>
    <row r="764" spans="1:22" x14ac:dyDescent="0.25">
      <c r="A764"/>
      <c r="B764"/>
      <c r="C764"/>
      <c r="D764" s="57"/>
      <c r="E764" s="57"/>
      <c r="F764" s="57"/>
      <c r="G764" s="57"/>
      <c r="H764" s="57"/>
      <c r="M764" s="57"/>
      <c r="N764" s="57"/>
      <c r="O764"/>
      <c r="P764"/>
      <c r="Q764"/>
      <c r="R764"/>
      <c r="S764"/>
      <c r="T764"/>
      <c r="U764"/>
      <c r="V764"/>
    </row>
    <row r="765" spans="1:22" x14ac:dyDescent="0.25">
      <c r="A765"/>
      <c r="B765"/>
      <c r="C765"/>
      <c r="D765" s="57"/>
      <c r="E765" s="57"/>
      <c r="F765" s="57"/>
      <c r="G765" s="57"/>
      <c r="H765" s="57"/>
      <c r="M765" s="57"/>
      <c r="N765" s="57"/>
      <c r="O765"/>
      <c r="P765"/>
      <c r="Q765"/>
      <c r="R765"/>
      <c r="S765"/>
      <c r="T765"/>
      <c r="U765"/>
      <c r="V765"/>
    </row>
    <row r="766" spans="1:22" x14ac:dyDescent="0.25">
      <c r="A766"/>
      <c r="B766"/>
      <c r="C766"/>
      <c r="D766" s="57"/>
      <c r="E766" s="57"/>
      <c r="F766" s="57"/>
      <c r="G766" s="57"/>
      <c r="H766" s="57"/>
      <c r="M766" s="57"/>
      <c r="N766" s="57"/>
      <c r="O766"/>
      <c r="P766"/>
      <c r="Q766"/>
      <c r="R766"/>
      <c r="S766"/>
      <c r="T766"/>
      <c r="U766"/>
      <c r="V766"/>
    </row>
    <row r="767" spans="1:22" x14ac:dyDescent="0.25">
      <c r="A767"/>
      <c r="B767"/>
      <c r="C767"/>
      <c r="D767" s="57"/>
      <c r="E767" s="57"/>
      <c r="F767" s="57"/>
      <c r="G767" s="57"/>
      <c r="H767" s="57"/>
      <c r="M767" s="57"/>
      <c r="N767" s="57"/>
      <c r="O767"/>
      <c r="P767"/>
      <c r="Q767"/>
      <c r="R767"/>
      <c r="S767"/>
      <c r="T767"/>
      <c r="U767"/>
      <c r="V767"/>
    </row>
    <row r="768" spans="1:22" x14ac:dyDescent="0.25">
      <c r="A768"/>
      <c r="B768"/>
      <c r="C768"/>
      <c r="D768" s="57"/>
      <c r="E768" s="57"/>
      <c r="F768" s="57"/>
      <c r="G768" s="57"/>
      <c r="H768" s="57"/>
      <c r="M768" s="57"/>
      <c r="N768" s="57"/>
      <c r="O768"/>
      <c r="P768"/>
      <c r="Q768"/>
      <c r="R768"/>
      <c r="S768"/>
      <c r="T768"/>
      <c r="U768"/>
      <c r="V768"/>
    </row>
    <row r="769" spans="1:22" x14ac:dyDescent="0.25">
      <c r="A769"/>
      <c r="B769"/>
      <c r="C769"/>
      <c r="D769" s="57"/>
      <c r="E769" s="57"/>
      <c r="F769" s="57"/>
      <c r="G769" s="57"/>
      <c r="H769" s="57"/>
      <c r="M769" s="57"/>
      <c r="N769" s="57"/>
      <c r="O769"/>
      <c r="P769"/>
      <c r="Q769"/>
      <c r="R769"/>
      <c r="S769"/>
      <c r="T769"/>
      <c r="U769"/>
      <c r="V769"/>
    </row>
    <row r="770" spans="1:22" x14ac:dyDescent="0.25">
      <c r="A770"/>
      <c r="B770"/>
      <c r="C770"/>
      <c r="D770" s="57"/>
      <c r="E770" s="57"/>
      <c r="F770" s="57"/>
      <c r="G770" s="57"/>
      <c r="H770" s="57"/>
      <c r="M770" s="57"/>
      <c r="N770" s="57"/>
      <c r="O770"/>
      <c r="P770"/>
      <c r="Q770"/>
      <c r="R770"/>
      <c r="S770"/>
      <c r="T770"/>
      <c r="U770"/>
      <c r="V770"/>
    </row>
    <row r="771" spans="1:22" x14ac:dyDescent="0.25">
      <c r="A771"/>
      <c r="B771"/>
      <c r="C771"/>
      <c r="D771" s="57"/>
      <c r="E771" s="57"/>
      <c r="F771" s="57"/>
      <c r="G771" s="57"/>
      <c r="H771" s="57"/>
      <c r="M771" s="57"/>
      <c r="N771" s="57"/>
      <c r="O771"/>
      <c r="P771"/>
      <c r="Q771"/>
      <c r="R771"/>
      <c r="S771"/>
      <c r="T771"/>
      <c r="U771"/>
      <c r="V771"/>
    </row>
    <row r="772" spans="1:22" x14ac:dyDescent="0.25">
      <c r="A772"/>
      <c r="B772"/>
      <c r="C772"/>
      <c r="D772" s="57"/>
      <c r="E772" s="57"/>
      <c r="F772" s="57"/>
      <c r="G772" s="57"/>
      <c r="H772" s="57"/>
      <c r="M772" s="57"/>
      <c r="N772" s="57"/>
      <c r="O772"/>
      <c r="P772"/>
      <c r="Q772"/>
      <c r="R772"/>
      <c r="S772"/>
      <c r="T772"/>
      <c r="U772"/>
      <c r="V772"/>
    </row>
    <row r="773" spans="1:22" x14ac:dyDescent="0.25">
      <c r="A773"/>
      <c r="B773"/>
      <c r="C773"/>
      <c r="D773" s="57"/>
      <c r="E773" s="57"/>
      <c r="F773" s="57"/>
      <c r="G773" s="57"/>
      <c r="H773" s="57"/>
      <c r="M773" s="57"/>
      <c r="N773" s="57"/>
      <c r="O773"/>
      <c r="P773"/>
      <c r="Q773"/>
      <c r="R773"/>
      <c r="S773"/>
      <c r="T773"/>
      <c r="U773"/>
      <c r="V773"/>
    </row>
    <row r="774" spans="1:22" x14ac:dyDescent="0.25">
      <c r="A774"/>
      <c r="B774"/>
      <c r="C774"/>
      <c r="D774" s="57"/>
      <c r="E774" s="57"/>
      <c r="F774" s="57"/>
      <c r="G774" s="57"/>
      <c r="H774" s="57"/>
      <c r="M774" s="57"/>
      <c r="N774" s="57"/>
      <c r="O774"/>
      <c r="P774"/>
      <c r="Q774"/>
      <c r="R774"/>
      <c r="S774"/>
      <c r="T774"/>
      <c r="U774"/>
      <c r="V774"/>
    </row>
    <row r="775" spans="1:22" x14ac:dyDescent="0.25">
      <c r="A775"/>
      <c r="B775"/>
      <c r="C775"/>
      <c r="D775" s="57"/>
      <c r="E775" s="57"/>
      <c r="F775" s="57"/>
      <c r="G775" s="57"/>
      <c r="H775" s="57"/>
      <c r="M775" s="57"/>
      <c r="N775" s="57"/>
      <c r="O775"/>
      <c r="P775"/>
      <c r="Q775"/>
      <c r="R775"/>
      <c r="S775"/>
      <c r="T775"/>
      <c r="U775"/>
      <c r="V775"/>
    </row>
    <row r="776" spans="1:22" x14ac:dyDescent="0.25">
      <c r="A776"/>
      <c r="B776"/>
      <c r="C776"/>
      <c r="D776" s="57"/>
      <c r="E776" s="57"/>
      <c r="F776" s="57"/>
      <c r="G776" s="57"/>
      <c r="H776" s="57"/>
      <c r="M776" s="57"/>
      <c r="N776" s="57"/>
      <c r="O776"/>
      <c r="P776"/>
      <c r="Q776"/>
      <c r="R776"/>
      <c r="S776"/>
      <c r="T776"/>
      <c r="U776"/>
      <c r="V776"/>
    </row>
    <row r="777" spans="1:22" x14ac:dyDescent="0.25">
      <c r="A777"/>
      <c r="B777"/>
      <c r="C777"/>
      <c r="D777" s="57"/>
      <c r="E777" s="57"/>
      <c r="F777" s="57"/>
      <c r="G777" s="57"/>
      <c r="H777" s="57"/>
      <c r="M777" s="57"/>
      <c r="N777" s="57"/>
      <c r="O777"/>
      <c r="P777"/>
      <c r="Q777"/>
      <c r="R777"/>
      <c r="S777"/>
      <c r="T777"/>
      <c r="U777"/>
      <c r="V777"/>
    </row>
    <row r="778" spans="1:22" x14ac:dyDescent="0.25">
      <c r="A778"/>
      <c r="B778"/>
      <c r="C778"/>
      <c r="D778" s="57"/>
      <c r="E778" s="57"/>
      <c r="F778" s="57"/>
      <c r="G778" s="57"/>
      <c r="H778" s="57"/>
      <c r="M778" s="57"/>
      <c r="N778" s="57"/>
      <c r="O778"/>
      <c r="P778"/>
      <c r="Q778"/>
      <c r="R778"/>
      <c r="S778"/>
      <c r="T778"/>
      <c r="U778"/>
      <c r="V778"/>
    </row>
    <row r="779" spans="1:22" x14ac:dyDescent="0.25">
      <c r="A779"/>
      <c r="B779"/>
      <c r="C779"/>
      <c r="D779" s="57"/>
      <c r="E779" s="57"/>
      <c r="F779" s="57"/>
      <c r="G779" s="57"/>
      <c r="H779" s="57"/>
      <c r="M779" s="57"/>
      <c r="N779" s="57"/>
      <c r="O779"/>
      <c r="P779"/>
      <c r="Q779"/>
      <c r="R779"/>
      <c r="S779"/>
      <c r="T779"/>
      <c r="U779"/>
      <c r="V779"/>
    </row>
    <row r="780" spans="1:22" x14ac:dyDescent="0.25">
      <c r="A780"/>
      <c r="B780"/>
      <c r="C780"/>
      <c r="D780" s="57"/>
      <c r="E780" s="57"/>
      <c r="F780" s="57"/>
      <c r="G780" s="57"/>
      <c r="H780" s="57"/>
      <c r="M780" s="57"/>
      <c r="N780" s="57"/>
      <c r="O780"/>
      <c r="P780"/>
      <c r="Q780"/>
      <c r="R780"/>
      <c r="S780"/>
      <c r="T780"/>
      <c r="U780"/>
      <c r="V780"/>
    </row>
    <row r="781" spans="1:22" x14ac:dyDescent="0.25">
      <c r="A781"/>
      <c r="B781"/>
      <c r="C781"/>
      <c r="D781" s="57"/>
      <c r="E781" s="57"/>
      <c r="F781" s="57"/>
      <c r="G781" s="57"/>
      <c r="H781" s="57"/>
      <c r="M781" s="57"/>
      <c r="N781" s="57"/>
      <c r="O781"/>
      <c r="P781"/>
      <c r="Q781"/>
      <c r="R781"/>
      <c r="S781"/>
      <c r="T781"/>
      <c r="U781"/>
      <c r="V781"/>
    </row>
    <row r="782" spans="1:22" x14ac:dyDescent="0.25">
      <c r="A782"/>
      <c r="B782"/>
      <c r="C782"/>
      <c r="D782" s="57"/>
      <c r="E782" s="57"/>
      <c r="F782" s="57"/>
      <c r="G782" s="57"/>
      <c r="H782" s="57"/>
      <c r="M782" s="57"/>
      <c r="N782" s="57"/>
      <c r="O782"/>
      <c r="P782"/>
      <c r="Q782"/>
      <c r="R782"/>
      <c r="S782"/>
      <c r="T782"/>
      <c r="U782"/>
      <c r="V782"/>
    </row>
    <row r="783" spans="1:22" x14ac:dyDescent="0.25">
      <c r="A783"/>
      <c r="B783"/>
      <c r="C783"/>
      <c r="D783" s="57"/>
      <c r="E783" s="57"/>
      <c r="F783" s="57"/>
      <c r="G783" s="57"/>
      <c r="H783" s="57"/>
      <c r="M783" s="57"/>
      <c r="N783" s="57"/>
      <c r="O783"/>
      <c r="P783"/>
      <c r="Q783"/>
      <c r="R783"/>
      <c r="S783"/>
      <c r="T783"/>
      <c r="U783"/>
      <c r="V783"/>
    </row>
    <row r="784" spans="1:22" x14ac:dyDescent="0.25">
      <c r="A784"/>
      <c r="B784"/>
      <c r="C784"/>
      <c r="D784" s="57"/>
      <c r="E784" s="57"/>
      <c r="F784" s="57"/>
      <c r="G784" s="57"/>
      <c r="H784" s="57"/>
      <c r="M784" s="57"/>
      <c r="N784" s="57"/>
      <c r="O784"/>
      <c r="P784"/>
      <c r="Q784"/>
      <c r="R784"/>
      <c r="S784"/>
      <c r="T784"/>
      <c r="U784"/>
      <c r="V784"/>
    </row>
    <row r="785" spans="1:22" x14ac:dyDescent="0.25">
      <c r="A785"/>
      <c r="B785"/>
      <c r="C785"/>
      <c r="D785" s="57"/>
      <c r="E785" s="57"/>
      <c r="F785" s="57"/>
      <c r="G785" s="57"/>
      <c r="H785" s="57"/>
      <c r="M785" s="57"/>
      <c r="N785" s="57"/>
      <c r="O785"/>
      <c r="P785"/>
      <c r="Q785"/>
      <c r="R785"/>
      <c r="S785"/>
      <c r="T785"/>
      <c r="U785"/>
      <c r="V785"/>
    </row>
    <row r="786" spans="1:22" x14ac:dyDescent="0.25">
      <c r="A786"/>
      <c r="B786"/>
      <c r="C786"/>
      <c r="D786" s="57"/>
      <c r="E786" s="57"/>
      <c r="F786" s="57"/>
      <c r="G786" s="57"/>
      <c r="H786" s="57"/>
      <c r="M786" s="57"/>
      <c r="N786" s="57"/>
      <c r="O786"/>
      <c r="P786"/>
      <c r="Q786"/>
      <c r="R786"/>
      <c r="S786"/>
      <c r="T786"/>
      <c r="U786"/>
      <c r="V786"/>
    </row>
    <row r="787" spans="1:22" x14ac:dyDescent="0.25">
      <c r="A787"/>
      <c r="B787"/>
      <c r="C787"/>
      <c r="D787" s="57"/>
      <c r="E787" s="57"/>
      <c r="F787" s="57"/>
      <c r="G787" s="57"/>
      <c r="H787" s="57"/>
      <c r="M787" s="57"/>
      <c r="N787" s="57"/>
      <c r="O787"/>
      <c r="P787"/>
      <c r="Q787"/>
      <c r="R787"/>
      <c r="S787"/>
      <c r="T787"/>
      <c r="U787"/>
      <c r="V787"/>
    </row>
    <row r="788" spans="1:22" x14ac:dyDescent="0.25">
      <c r="A788"/>
      <c r="B788"/>
      <c r="C788"/>
      <c r="D788" s="57"/>
      <c r="E788" s="57"/>
      <c r="F788" s="57"/>
      <c r="G788" s="57"/>
      <c r="H788" s="57"/>
      <c r="M788" s="57"/>
      <c r="N788" s="57"/>
      <c r="O788"/>
      <c r="P788"/>
      <c r="Q788"/>
      <c r="R788"/>
      <c r="S788"/>
      <c r="T788"/>
      <c r="U788"/>
      <c r="V788"/>
    </row>
    <row r="789" spans="1:22" x14ac:dyDescent="0.25">
      <c r="A789"/>
      <c r="B789"/>
      <c r="C789"/>
      <c r="D789" s="57"/>
      <c r="E789" s="57"/>
      <c r="F789" s="57"/>
      <c r="G789" s="57"/>
      <c r="H789" s="57"/>
      <c r="M789" s="57"/>
      <c r="N789" s="57"/>
      <c r="O789"/>
      <c r="P789"/>
      <c r="Q789"/>
      <c r="R789"/>
      <c r="S789"/>
      <c r="T789"/>
      <c r="U789"/>
      <c r="V789"/>
    </row>
    <row r="790" spans="1:22" x14ac:dyDescent="0.25">
      <c r="A790"/>
      <c r="B790"/>
      <c r="C790"/>
      <c r="D790" s="57"/>
      <c r="E790" s="57"/>
      <c r="F790" s="57"/>
      <c r="G790" s="57"/>
      <c r="H790" s="57"/>
      <c r="M790" s="57"/>
      <c r="N790" s="57"/>
      <c r="O790"/>
      <c r="P790"/>
      <c r="Q790"/>
      <c r="R790"/>
      <c r="S790"/>
      <c r="T790"/>
      <c r="U790"/>
      <c r="V790"/>
    </row>
    <row r="791" spans="1:22" x14ac:dyDescent="0.25">
      <c r="A791"/>
      <c r="B791"/>
      <c r="C791"/>
      <c r="D791" s="57"/>
      <c r="E791" s="57"/>
      <c r="F791" s="57"/>
      <c r="G791" s="57"/>
      <c r="H791" s="57"/>
      <c r="M791" s="57"/>
      <c r="N791" s="57"/>
      <c r="O791"/>
      <c r="P791"/>
      <c r="Q791"/>
      <c r="R791"/>
      <c r="S791"/>
      <c r="T791"/>
      <c r="U791"/>
      <c r="V791"/>
    </row>
    <row r="792" spans="1:22" x14ac:dyDescent="0.25">
      <c r="A792"/>
      <c r="B792"/>
      <c r="C792"/>
      <c r="D792" s="57"/>
      <c r="E792" s="57"/>
      <c r="F792" s="57"/>
      <c r="G792" s="57"/>
      <c r="H792" s="57"/>
      <c r="M792" s="57"/>
      <c r="N792" s="57"/>
      <c r="O792"/>
      <c r="P792"/>
      <c r="Q792"/>
      <c r="R792"/>
      <c r="S792"/>
      <c r="T792"/>
      <c r="U792"/>
      <c r="V792"/>
    </row>
    <row r="793" spans="1:22" x14ac:dyDescent="0.25">
      <c r="A793"/>
      <c r="B793"/>
      <c r="C793"/>
      <c r="D793" s="57"/>
      <c r="E793" s="57"/>
      <c r="F793" s="57"/>
      <c r="G793" s="57"/>
      <c r="H793" s="57"/>
      <c r="M793" s="57"/>
      <c r="N793" s="57"/>
      <c r="O793"/>
      <c r="P793"/>
      <c r="Q793"/>
      <c r="R793"/>
      <c r="S793"/>
      <c r="T793"/>
      <c r="U793"/>
      <c r="V793"/>
    </row>
    <row r="794" spans="1:22" x14ac:dyDescent="0.25">
      <c r="A794"/>
      <c r="B794"/>
      <c r="C794"/>
      <c r="D794" s="57"/>
      <c r="E794" s="57"/>
      <c r="F794" s="57"/>
      <c r="G794" s="57"/>
      <c r="H794" s="57"/>
      <c r="M794" s="57"/>
      <c r="N794" s="57"/>
      <c r="O794"/>
      <c r="P794"/>
      <c r="Q794"/>
      <c r="R794"/>
      <c r="S794"/>
      <c r="T794"/>
      <c r="U794"/>
      <c r="V794"/>
    </row>
    <row r="795" spans="1:22" x14ac:dyDescent="0.25">
      <c r="A795"/>
      <c r="B795"/>
      <c r="C795"/>
      <c r="D795" s="57"/>
      <c r="E795" s="57"/>
      <c r="F795" s="57"/>
      <c r="G795" s="57"/>
      <c r="H795" s="57"/>
      <c r="M795" s="57"/>
      <c r="N795" s="57"/>
      <c r="O795"/>
      <c r="P795"/>
      <c r="Q795"/>
      <c r="R795"/>
      <c r="S795"/>
      <c r="T795"/>
      <c r="U795"/>
      <c r="V795"/>
    </row>
    <row r="796" spans="1:22" x14ac:dyDescent="0.25">
      <c r="A796"/>
      <c r="B796"/>
      <c r="C796"/>
      <c r="D796" s="57"/>
      <c r="E796" s="57"/>
      <c r="F796" s="57"/>
      <c r="G796" s="57"/>
      <c r="H796" s="57"/>
      <c r="M796" s="57"/>
      <c r="N796" s="57"/>
      <c r="O796"/>
      <c r="P796"/>
      <c r="Q796"/>
      <c r="R796"/>
      <c r="S796"/>
      <c r="T796"/>
      <c r="U796"/>
      <c r="V796"/>
    </row>
    <row r="797" spans="1:22" x14ac:dyDescent="0.25">
      <c r="A797"/>
      <c r="B797"/>
      <c r="C797"/>
      <c r="D797" s="57"/>
      <c r="E797" s="57"/>
      <c r="F797" s="57"/>
      <c r="G797" s="57"/>
      <c r="H797" s="57"/>
      <c r="M797" s="57"/>
      <c r="N797" s="57"/>
      <c r="O797"/>
      <c r="P797"/>
      <c r="Q797"/>
      <c r="R797"/>
      <c r="S797"/>
      <c r="T797"/>
      <c r="U797"/>
      <c r="V797"/>
    </row>
    <row r="798" spans="1:22" x14ac:dyDescent="0.25">
      <c r="A798"/>
      <c r="B798"/>
      <c r="C798"/>
      <c r="D798" s="57"/>
      <c r="E798" s="57"/>
      <c r="F798" s="57"/>
      <c r="G798" s="57"/>
      <c r="H798" s="57"/>
      <c r="M798" s="57"/>
      <c r="N798" s="57"/>
      <c r="O798"/>
      <c r="P798"/>
      <c r="Q798"/>
      <c r="R798"/>
      <c r="S798"/>
      <c r="T798"/>
      <c r="U798"/>
      <c r="V798"/>
    </row>
    <row r="799" spans="1:22" x14ac:dyDescent="0.25">
      <c r="A799"/>
      <c r="B799"/>
      <c r="C799"/>
      <c r="D799" s="57"/>
      <c r="E799" s="57"/>
      <c r="F799" s="57"/>
      <c r="G799" s="57"/>
      <c r="H799" s="57"/>
      <c r="M799" s="57"/>
      <c r="N799" s="57"/>
      <c r="O799"/>
      <c r="P799"/>
      <c r="Q799"/>
      <c r="R799"/>
      <c r="S799"/>
      <c r="T799"/>
      <c r="U799"/>
      <c r="V799"/>
    </row>
    <row r="800" spans="1:22" x14ac:dyDescent="0.25">
      <c r="A800"/>
      <c r="B800"/>
      <c r="C800"/>
      <c r="D800" s="57"/>
      <c r="E800" s="57"/>
      <c r="F800" s="57"/>
      <c r="G800" s="57"/>
      <c r="H800" s="57"/>
      <c r="M800" s="57"/>
      <c r="N800" s="57"/>
      <c r="O800"/>
      <c r="P800"/>
      <c r="Q800"/>
      <c r="R800"/>
      <c r="S800"/>
      <c r="T800"/>
      <c r="U800"/>
      <c r="V800"/>
    </row>
    <row r="801" spans="1:22" x14ac:dyDescent="0.25">
      <c r="A801"/>
      <c r="B801"/>
      <c r="C801"/>
      <c r="D801" s="57"/>
      <c r="E801" s="57"/>
      <c r="F801" s="57"/>
      <c r="G801" s="57"/>
      <c r="H801" s="57"/>
      <c r="M801" s="57"/>
      <c r="N801" s="57"/>
      <c r="O801"/>
      <c r="P801"/>
      <c r="Q801"/>
      <c r="R801"/>
      <c r="S801"/>
      <c r="T801"/>
      <c r="U801"/>
      <c r="V801"/>
    </row>
    <row r="802" spans="1:22" x14ac:dyDescent="0.25">
      <c r="A802"/>
      <c r="B802"/>
      <c r="C802"/>
      <c r="D802" s="57"/>
      <c r="E802" s="57"/>
      <c r="F802" s="57"/>
      <c r="G802" s="57"/>
      <c r="H802" s="57"/>
      <c r="M802" s="57"/>
      <c r="N802" s="57"/>
      <c r="O802"/>
      <c r="P802"/>
      <c r="Q802"/>
      <c r="R802"/>
      <c r="S802"/>
      <c r="T802"/>
      <c r="U802"/>
      <c r="V802"/>
    </row>
    <row r="803" spans="1:22" x14ac:dyDescent="0.25">
      <c r="A803"/>
      <c r="B803"/>
      <c r="C803"/>
      <c r="D803" s="57"/>
      <c r="E803" s="57"/>
      <c r="F803" s="57"/>
      <c r="G803" s="57"/>
      <c r="H803" s="57"/>
      <c r="M803" s="57"/>
      <c r="N803" s="57"/>
      <c r="O803"/>
      <c r="P803"/>
      <c r="Q803"/>
      <c r="R803"/>
      <c r="S803"/>
      <c r="T803"/>
      <c r="U803"/>
      <c r="V803"/>
    </row>
    <row r="804" spans="1:22" x14ac:dyDescent="0.25">
      <c r="A804"/>
      <c r="B804"/>
      <c r="C804"/>
      <c r="D804" s="57"/>
      <c r="E804" s="57"/>
      <c r="F804" s="57"/>
      <c r="G804" s="57"/>
      <c r="H804" s="57"/>
      <c r="M804" s="57"/>
      <c r="N804" s="57"/>
      <c r="O804"/>
      <c r="P804"/>
      <c r="Q804"/>
      <c r="R804"/>
      <c r="S804"/>
      <c r="T804"/>
      <c r="U804"/>
      <c r="V804"/>
    </row>
    <row r="805" spans="1:22" x14ac:dyDescent="0.25">
      <c r="A805"/>
      <c r="B805"/>
      <c r="C805"/>
      <c r="D805" s="57"/>
      <c r="E805" s="57"/>
      <c r="F805" s="57"/>
      <c r="G805" s="57"/>
      <c r="H805" s="57"/>
      <c r="M805" s="57"/>
      <c r="N805" s="57"/>
      <c r="O805"/>
      <c r="P805"/>
      <c r="Q805"/>
      <c r="R805"/>
      <c r="S805"/>
      <c r="T805"/>
      <c r="U805"/>
      <c r="V805"/>
    </row>
    <row r="806" spans="1:22" x14ac:dyDescent="0.25">
      <c r="A806"/>
      <c r="B806"/>
      <c r="C806"/>
      <c r="D806" s="57"/>
      <c r="E806" s="57"/>
      <c r="F806" s="57"/>
      <c r="G806" s="57"/>
      <c r="H806" s="57"/>
      <c r="M806" s="57"/>
      <c r="N806" s="57"/>
      <c r="O806"/>
      <c r="P806"/>
      <c r="Q806"/>
      <c r="R806"/>
      <c r="S806"/>
      <c r="T806"/>
      <c r="U806"/>
      <c r="V806"/>
    </row>
    <row r="807" spans="1:22" x14ac:dyDescent="0.25">
      <c r="A807"/>
      <c r="B807"/>
      <c r="C807"/>
      <c r="D807" s="57"/>
      <c r="E807" s="57"/>
      <c r="F807" s="57"/>
      <c r="G807" s="57"/>
      <c r="H807" s="57"/>
      <c r="M807" s="57"/>
      <c r="N807" s="57"/>
      <c r="O807"/>
      <c r="P807"/>
      <c r="Q807"/>
      <c r="R807"/>
      <c r="S807"/>
      <c r="T807"/>
      <c r="U807"/>
      <c r="V807"/>
    </row>
    <row r="808" spans="1:22" x14ac:dyDescent="0.25">
      <c r="A808"/>
      <c r="B808"/>
      <c r="C808"/>
      <c r="D808" s="57"/>
      <c r="E808" s="57"/>
      <c r="F808" s="57"/>
      <c r="G808" s="57"/>
      <c r="H808" s="57"/>
      <c r="M808" s="57"/>
      <c r="N808" s="57"/>
      <c r="O808"/>
      <c r="P808"/>
      <c r="Q808"/>
      <c r="R808"/>
      <c r="S808"/>
      <c r="T808"/>
      <c r="U808"/>
      <c r="V808"/>
    </row>
    <row r="809" spans="1:22" x14ac:dyDescent="0.25">
      <c r="A809"/>
      <c r="B809"/>
      <c r="C809"/>
      <c r="D809" s="57"/>
      <c r="E809" s="57"/>
      <c r="F809" s="57"/>
      <c r="G809" s="57"/>
      <c r="H809" s="57"/>
      <c r="M809" s="57"/>
      <c r="N809" s="57"/>
      <c r="O809"/>
      <c r="P809"/>
      <c r="Q809"/>
      <c r="R809"/>
      <c r="S809"/>
      <c r="T809"/>
      <c r="U809"/>
      <c r="V809"/>
    </row>
    <row r="810" spans="1:22" x14ac:dyDescent="0.25">
      <c r="A810"/>
      <c r="B810"/>
      <c r="C810"/>
      <c r="D810" s="57"/>
      <c r="E810" s="57"/>
      <c r="F810" s="57"/>
      <c r="G810" s="57"/>
      <c r="H810" s="57"/>
      <c r="M810" s="57"/>
      <c r="N810" s="57"/>
      <c r="O810"/>
      <c r="P810"/>
      <c r="Q810"/>
      <c r="R810"/>
      <c r="S810"/>
      <c r="T810"/>
      <c r="U810"/>
      <c r="V810"/>
    </row>
    <row r="811" spans="1:22" x14ac:dyDescent="0.25">
      <c r="A811"/>
      <c r="B811"/>
      <c r="C811"/>
      <c r="D811" s="57"/>
      <c r="E811" s="57"/>
      <c r="F811" s="57"/>
      <c r="G811" s="57"/>
      <c r="H811" s="57"/>
      <c r="M811" s="57"/>
      <c r="N811" s="57"/>
      <c r="O811"/>
      <c r="P811"/>
      <c r="Q811"/>
      <c r="R811"/>
      <c r="S811"/>
      <c r="T811"/>
      <c r="U811"/>
      <c r="V811"/>
    </row>
    <row r="812" spans="1:22" x14ac:dyDescent="0.25">
      <c r="A812"/>
      <c r="B812"/>
      <c r="C812"/>
      <c r="D812" s="57"/>
      <c r="E812" s="57"/>
      <c r="F812" s="57"/>
      <c r="G812" s="57"/>
      <c r="H812" s="57"/>
      <c r="M812" s="57"/>
      <c r="N812" s="57"/>
      <c r="O812"/>
      <c r="P812"/>
      <c r="Q812"/>
      <c r="R812"/>
      <c r="S812"/>
      <c r="T812"/>
      <c r="U812"/>
      <c r="V812"/>
    </row>
    <row r="813" spans="1:22" x14ac:dyDescent="0.25">
      <c r="A813"/>
      <c r="B813"/>
      <c r="C813"/>
      <c r="D813" s="57"/>
      <c r="E813" s="57"/>
      <c r="F813" s="57"/>
      <c r="G813" s="57"/>
      <c r="H813" s="57"/>
      <c r="M813" s="57"/>
      <c r="N813" s="57"/>
      <c r="O813"/>
      <c r="P813"/>
      <c r="Q813"/>
      <c r="R813"/>
      <c r="S813"/>
      <c r="T813"/>
      <c r="U813"/>
      <c r="V813"/>
    </row>
    <row r="814" spans="1:22" x14ac:dyDescent="0.25">
      <c r="A814"/>
      <c r="B814"/>
      <c r="C814"/>
      <c r="D814" s="57"/>
      <c r="E814" s="57"/>
      <c r="F814" s="57"/>
      <c r="G814" s="57"/>
      <c r="H814" s="57"/>
      <c r="M814" s="57"/>
      <c r="N814" s="57"/>
      <c r="O814"/>
      <c r="P814"/>
      <c r="Q814"/>
      <c r="R814"/>
      <c r="S814"/>
      <c r="T814"/>
      <c r="U814"/>
      <c r="V814"/>
    </row>
    <row r="815" spans="1:22" x14ac:dyDescent="0.25">
      <c r="A815"/>
      <c r="B815"/>
      <c r="C815"/>
      <c r="D815" s="57"/>
      <c r="E815" s="57"/>
      <c r="F815" s="57"/>
      <c r="G815" s="57"/>
      <c r="H815" s="57"/>
      <c r="M815" s="57"/>
      <c r="N815" s="57"/>
      <c r="O815"/>
      <c r="P815"/>
      <c r="Q815"/>
      <c r="R815"/>
      <c r="S815"/>
      <c r="T815"/>
      <c r="U815"/>
      <c r="V815"/>
    </row>
    <row r="816" spans="1:22" x14ac:dyDescent="0.25">
      <c r="A816"/>
      <c r="B816"/>
      <c r="C816"/>
      <c r="D816" s="57"/>
      <c r="E816" s="57"/>
      <c r="F816" s="57"/>
      <c r="G816" s="57"/>
      <c r="H816" s="57"/>
      <c r="M816" s="57"/>
      <c r="N816" s="57"/>
      <c r="O816"/>
      <c r="P816"/>
      <c r="Q816"/>
      <c r="R816"/>
      <c r="S816"/>
      <c r="T816"/>
      <c r="U816"/>
      <c r="V816"/>
    </row>
    <row r="817" spans="1:22" x14ac:dyDescent="0.25">
      <c r="A817"/>
      <c r="B817"/>
      <c r="C817"/>
      <c r="D817" s="57"/>
      <c r="E817" s="57"/>
      <c r="F817" s="57"/>
      <c r="G817" s="57"/>
      <c r="H817" s="57"/>
      <c r="M817" s="57"/>
      <c r="N817" s="57"/>
      <c r="O817"/>
      <c r="P817"/>
      <c r="Q817"/>
      <c r="R817"/>
      <c r="S817"/>
      <c r="T817"/>
      <c r="U817"/>
      <c r="V817"/>
    </row>
    <row r="818" spans="1:22" x14ac:dyDescent="0.25">
      <c r="A818"/>
      <c r="B818"/>
      <c r="C818"/>
      <c r="D818" s="57"/>
      <c r="E818" s="57"/>
      <c r="F818" s="57"/>
      <c r="G818" s="57"/>
      <c r="H818" s="57"/>
      <c r="M818" s="57"/>
      <c r="N818" s="57"/>
      <c r="O818"/>
      <c r="P818"/>
      <c r="Q818"/>
      <c r="R818"/>
      <c r="S818"/>
      <c r="T818"/>
      <c r="U818"/>
      <c r="V818"/>
    </row>
    <row r="819" spans="1:22" x14ac:dyDescent="0.25">
      <c r="A819"/>
      <c r="B819"/>
      <c r="C819"/>
      <c r="D819" s="57"/>
      <c r="E819" s="57"/>
      <c r="F819" s="57"/>
      <c r="G819" s="57"/>
      <c r="H819" s="57"/>
      <c r="M819" s="57"/>
      <c r="N819" s="57"/>
      <c r="O819"/>
      <c r="P819"/>
      <c r="Q819"/>
      <c r="R819"/>
      <c r="S819"/>
      <c r="T819"/>
      <c r="U819"/>
      <c r="V819"/>
    </row>
    <row r="820" spans="1:22" x14ac:dyDescent="0.25">
      <c r="A820"/>
      <c r="B820"/>
      <c r="C820"/>
      <c r="D820" s="57"/>
      <c r="E820" s="57"/>
      <c r="F820" s="57"/>
      <c r="G820" s="57"/>
      <c r="H820" s="57"/>
      <c r="M820" s="57"/>
      <c r="N820" s="57"/>
      <c r="O820"/>
      <c r="P820"/>
      <c r="Q820"/>
      <c r="R820"/>
      <c r="S820"/>
      <c r="T820"/>
      <c r="U820"/>
      <c r="V820"/>
    </row>
    <row r="821" spans="1:22" x14ac:dyDescent="0.25">
      <c r="A821"/>
      <c r="B821"/>
      <c r="C821"/>
      <c r="D821" s="57"/>
      <c r="E821" s="57"/>
      <c r="F821" s="57"/>
      <c r="G821" s="57"/>
      <c r="H821" s="57"/>
      <c r="M821" s="57"/>
      <c r="N821" s="57"/>
      <c r="O821"/>
      <c r="P821"/>
      <c r="Q821"/>
      <c r="R821"/>
      <c r="S821"/>
      <c r="T821"/>
      <c r="U821"/>
      <c r="V821"/>
    </row>
    <row r="822" spans="1:22" x14ac:dyDescent="0.25">
      <c r="A822"/>
      <c r="B822"/>
      <c r="C822"/>
      <c r="D822" s="57"/>
      <c r="E822" s="57"/>
      <c r="F822" s="57"/>
      <c r="G822" s="57"/>
      <c r="H822" s="57"/>
      <c r="M822" s="57"/>
      <c r="N822" s="57"/>
      <c r="O822"/>
      <c r="P822"/>
      <c r="Q822"/>
      <c r="R822"/>
      <c r="S822"/>
      <c r="T822"/>
      <c r="U822"/>
      <c r="V822"/>
    </row>
    <row r="823" spans="1:22" x14ac:dyDescent="0.25">
      <c r="A823"/>
      <c r="B823"/>
      <c r="C823"/>
      <c r="D823" s="57"/>
      <c r="E823" s="57"/>
      <c r="F823" s="57"/>
      <c r="G823" s="57"/>
      <c r="H823" s="57"/>
      <c r="M823" s="57"/>
      <c r="N823" s="57"/>
      <c r="O823"/>
      <c r="P823"/>
      <c r="Q823"/>
      <c r="R823"/>
      <c r="S823"/>
      <c r="T823"/>
      <c r="U823"/>
      <c r="V823"/>
    </row>
    <row r="824" spans="1:22" x14ac:dyDescent="0.25">
      <c r="A824"/>
      <c r="B824"/>
      <c r="C824"/>
      <c r="D824" s="57"/>
      <c r="E824" s="57"/>
      <c r="F824" s="57"/>
      <c r="G824" s="57"/>
      <c r="H824" s="57"/>
      <c r="M824" s="57"/>
      <c r="N824" s="57"/>
      <c r="O824"/>
      <c r="P824"/>
      <c r="Q824"/>
      <c r="R824"/>
      <c r="S824"/>
      <c r="T824"/>
      <c r="U824"/>
      <c r="V824"/>
    </row>
    <row r="825" spans="1:22" x14ac:dyDescent="0.25">
      <c r="A825"/>
      <c r="B825"/>
      <c r="C825"/>
      <c r="D825" s="57"/>
      <c r="E825" s="57"/>
      <c r="F825" s="57"/>
      <c r="G825" s="57"/>
      <c r="H825" s="57"/>
      <c r="M825" s="57"/>
      <c r="N825" s="57"/>
      <c r="O825"/>
      <c r="P825"/>
      <c r="Q825"/>
      <c r="R825"/>
      <c r="S825"/>
      <c r="T825"/>
      <c r="U825"/>
      <c r="V825"/>
    </row>
    <row r="826" spans="1:22" x14ac:dyDescent="0.25">
      <c r="A826"/>
      <c r="B826"/>
      <c r="C826"/>
      <c r="D826" s="57"/>
      <c r="E826" s="57"/>
      <c r="F826" s="57"/>
      <c r="G826" s="57"/>
      <c r="H826" s="57"/>
      <c r="M826" s="57"/>
      <c r="N826" s="57"/>
      <c r="O826"/>
      <c r="P826"/>
      <c r="Q826"/>
      <c r="R826"/>
      <c r="S826"/>
      <c r="T826"/>
      <c r="U826"/>
      <c r="V826"/>
    </row>
    <row r="827" spans="1:22" x14ac:dyDescent="0.25">
      <c r="A827"/>
      <c r="B827"/>
      <c r="C827"/>
      <c r="D827" s="57"/>
      <c r="E827" s="57"/>
      <c r="F827" s="57"/>
      <c r="G827" s="57"/>
      <c r="H827" s="57"/>
      <c r="M827" s="57"/>
      <c r="N827" s="57"/>
      <c r="O827"/>
      <c r="P827"/>
      <c r="Q827"/>
      <c r="R827"/>
      <c r="S827"/>
      <c r="T827"/>
      <c r="U827"/>
      <c r="V827"/>
    </row>
    <row r="828" spans="1:22" x14ac:dyDescent="0.25">
      <c r="A828"/>
      <c r="B828"/>
      <c r="C828"/>
      <c r="D828" s="57"/>
      <c r="E828" s="57"/>
      <c r="F828" s="57"/>
      <c r="G828" s="57"/>
      <c r="H828" s="57"/>
      <c r="M828" s="57"/>
      <c r="N828" s="57"/>
      <c r="O828"/>
      <c r="P828"/>
      <c r="Q828"/>
      <c r="R828"/>
      <c r="S828"/>
      <c r="T828"/>
      <c r="U828"/>
      <c r="V828"/>
    </row>
    <row r="829" spans="1:22" x14ac:dyDescent="0.25">
      <c r="A829"/>
      <c r="B829"/>
      <c r="C829"/>
      <c r="D829" s="57"/>
      <c r="E829" s="57"/>
      <c r="F829" s="57"/>
      <c r="G829" s="57"/>
      <c r="H829" s="57"/>
      <c r="M829" s="57"/>
      <c r="N829" s="57"/>
      <c r="O829"/>
      <c r="P829"/>
      <c r="Q829"/>
      <c r="R829"/>
      <c r="S829"/>
      <c r="T829"/>
      <c r="U829"/>
      <c r="V829"/>
    </row>
    <row r="830" spans="1:22" x14ac:dyDescent="0.25">
      <c r="A830"/>
      <c r="B830"/>
      <c r="C830"/>
      <c r="D830" s="57"/>
      <c r="E830" s="57"/>
      <c r="F830" s="57"/>
      <c r="G830" s="57"/>
      <c r="H830" s="57"/>
      <c r="M830" s="57"/>
      <c r="N830" s="57"/>
      <c r="O830"/>
      <c r="P830"/>
      <c r="Q830"/>
      <c r="R830"/>
      <c r="S830"/>
      <c r="T830"/>
      <c r="U830"/>
      <c r="V830"/>
    </row>
    <row r="831" spans="1:22" x14ac:dyDescent="0.25">
      <c r="A831"/>
      <c r="B831"/>
      <c r="C831"/>
      <c r="D831" s="57"/>
      <c r="E831" s="57"/>
      <c r="F831" s="57"/>
      <c r="G831" s="57"/>
      <c r="H831" s="57"/>
      <c r="M831" s="57"/>
      <c r="N831" s="57"/>
      <c r="O831"/>
      <c r="P831"/>
      <c r="Q831"/>
      <c r="R831"/>
      <c r="S831"/>
      <c r="T831"/>
      <c r="U831"/>
      <c r="V831"/>
    </row>
    <row r="832" spans="1:22" x14ac:dyDescent="0.25">
      <c r="A832"/>
      <c r="B832"/>
      <c r="C832"/>
      <c r="D832" s="57"/>
      <c r="E832" s="57"/>
      <c r="F832" s="57"/>
      <c r="G832" s="57"/>
      <c r="H832" s="57"/>
      <c r="M832" s="57"/>
      <c r="N832" s="57"/>
      <c r="O832"/>
      <c r="P832"/>
      <c r="Q832"/>
      <c r="R832"/>
      <c r="S832"/>
      <c r="T832"/>
      <c r="U832"/>
      <c r="V832"/>
    </row>
    <row r="833" spans="1:22" x14ac:dyDescent="0.25">
      <c r="A833"/>
      <c r="B833"/>
      <c r="C833"/>
      <c r="D833" s="57"/>
      <c r="E833" s="57"/>
      <c r="F833" s="57"/>
      <c r="G833" s="57"/>
      <c r="H833" s="57"/>
      <c r="M833" s="57"/>
      <c r="N833" s="57"/>
      <c r="O833"/>
      <c r="P833"/>
      <c r="Q833"/>
      <c r="R833"/>
      <c r="S833"/>
      <c r="T833"/>
      <c r="U833"/>
      <c r="V833"/>
    </row>
    <row r="834" spans="1:22" x14ac:dyDescent="0.25">
      <c r="A834"/>
      <c r="B834"/>
      <c r="C834"/>
      <c r="D834" s="57"/>
      <c r="E834" s="57"/>
      <c r="F834" s="57"/>
      <c r="G834" s="57"/>
      <c r="H834" s="57"/>
      <c r="M834" s="57"/>
      <c r="N834" s="57"/>
      <c r="O834"/>
      <c r="P834"/>
      <c r="Q834"/>
      <c r="R834"/>
      <c r="S834"/>
      <c r="T834"/>
      <c r="U834"/>
      <c r="V834"/>
    </row>
    <row r="835" spans="1:22" x14ac:dyDescent="0.25">
      <c r="A835"/>
      <c r="B835"/>
      <c r="C835"/>
      <c r="D835" s="57"/>
      <c r="E835" s="57"/>
      <c r="F835" s="57"/>
      <c r="G835" s="57"/>
      <c r="H835" s="57"/>
      <c r="M835" s="57"/>
      <c r="N835" s="57"/>
      <c r="O835"/>
      <c r="P835"/>
      <c r="Q835"/>
      <c r="R835"/>
      <c r="S835"/>
      <c r="T835"/>
      <c r="U835"/>
      <c r="V835"/>
    </row>
    <row r="836" spans="1:22" x14ac:dyDescent="0.25">
      <c r="A836"/>
      <c r="B836"/>
      <c r="C836"/>
      <c r="D836" s="57"/>
      <c r="E836" s="57"/>
      <c r="F836" s="57"/>
      <c r="G836" s="57"/>
      <c r="H836" s="57"/>
      <c r="M836" s="57"/>
      <c r="N836" s="57"/>
      <c r="O836"/>
      <c r="P836"/>
      <c r="Q836"/>
      <c r="R836"/>
      <c r="S836"/>
      <c r="T836"/>
      <c r="U836"/>
      <c r="V836"/>
    </row>
    <row r="837" spans="1:22" x14ac:dyDescent="0.25">
      <c r="A837"/>
      <c r="B837"/>
      <c r="C837"/>
      <c r="D837" s="57"/>
      <c r="E837" s="57"/>
      <c r="F837" s="57"/>
      <c r="G837" s="57"/>
      <c r="H837" s="57"/>
      <c r="M837" s="57"/>
      <c r="N837" s="57"/>
      <c r="O837"/>
      <c r="P837"/>
      <c r="Q837"/>
      <c r="R837"/>
      <c r="S837"/>
      <c r="T837"/>
      <c r="U837"/>
      <c r="V837"/>
    </row>
    <row r="838" spans="1:22" x14ac:dyDescent="0.25">
      <c r="A838"/>
      <c r="B838"/>
      <c r="C838"/>
      <c r="D838" s="57"/>
      <c r="E838" s="57"/>
      <c r="F838" s="57"/>
      <c r="G838" s="57"/>
      <c r="H838" s="57"/>
      <c r="M838" s="57"/>
      <c r="N838" s="57"/>
      <c r="O838"/>
      <c r="P838"/>
      <c r="Q838"/>
      <c r="R838"/>
      <c r="S838"/>
      <c r="T838"/>
      <c r="U838"/>
      <c r="V838"/>
    </row>
    <row r="839" spans="1:22" x14ac:dyDescent="0.25">
      <c r="A839"/>
      <c r="B839"/>
      <c r="C839"/>
      <c r="D839" s="57"/>
      <c r="E839" s="57"/>
      <c r="F839" s="57"/>
      <c r="G839" s="57"/>
      <c r="H839" s="57"/>
      <c r="M839" s="57"/>
      <c r="N839" s="57"/>
      <c r="O839"/>
      <c r="P839"/>
      <c r="Q839"/>
      <c r="R839"/>
      <c r="S839"/>
      <c r="T839"/>
      <c r="U839"/>
      <c r="V839"/>
    </row>
    <row r="840" spans="1:22" x14ac:dyDescent="0.25">
      <c r="A840"/>
      <c r="B840"/>
      <c r="C840"/>
      <c r="D840" s="57"/>
      <c r="E840" s="57"/>
      <c r="F840" s="57"/>
      <c r="G840" s="57"/>
      <c r="H840" s="57"/>
      <c r="M840" s="57"/>
      <c r="N840" s="57"/>
      <c r="O840"/>
      <c r="P840"/>
      <c r="Q840"/>
      <c r="R840"/>
      <c r="S840"/>
      <c r="T840"/>
      <c r="U840"/>
      <c r="V840"/>
    </row>
    <row r="841" spans="1:22" x14ac:dyDescent="0.25">
      <c r="A841"/>
      <c r="B841"/>
      <c r="C841"/>
      <c r="D841" s="57"/>
      <c r="E841" s="57"/>
      <c r="F841" s="57"/>
      <c r="G841" s="57"/>
      <c r="H841" s="57"/>
      <c r="M841" s="57"/>
      <c r="N841" s="57"/>
      <c r="O841"/>
      <c r="P841"/>
      <c r="Q841"/>
      <c r="R841"/>
      <c r="S841"/>
      <c r="T841"/>
      <c r="U841"/>
      <c r="V841"/>
    </row>
    <row r="842" spans="1:22" x14ac:dyDescent="0.25">
      <c r="A842"/>
      <c r="B842"/>
      <c r="C842"/>
      <c r="D842" s="57"/>
      <c r="E842" s="57"/>
      <c r="F842" s="57"/>
      <c r="G842" s="57"/>
      <c r="H842" s="57"/>
      <c r="M842" s="57"/>
      <c r="N842" s="57"/>
      <c r="O842"/>
      <c r="P842"/>
      <c r="Q842"/>
      <c r="R842"/>
      <c r="S842"/>
      <c r="T842"/>
      <c r="U842"/>
      <c r="V842"/>
    </row>
    <row r="843" spans="1:22" x14ac:dyDescent="0.25">
      <c r="A843"/>
      <c r="B843"/>
      <c r="C843"/>
      <c r="D843" s="57"/>
      <c r="E843" s="57"/>
      <c r="F843" s="57"/>
      <c r="G843" s="57"/>
      <c r="H843" s="57"/>
      <c r="M843" s="57"/>
      <c r="N843" s="57"/>
      <c r="O843"/>
      <c r="P843"/>
      <c r="Q843"/>
      <c r="R843"/>
      <c r="S843"/>
      <c r="T843"/>
      <c r="U843"/>
      <c r="V843"/>
    </row>
    <row r="844" spans="1:22" x14ac:dyDescent="0.25">
      <c r="A844"/>
      <c r="B844"/>
      <c r="C844"/>
      <c r="D844" s="57"/>
      <c r="E844" s="57"/>
      <c r="F844" s="57"/>
      <c r="G844" s="57"/>
      <c r="H844" s="57"/>
      <c r="M844" s="57"/>
      <c r="N844" s="57"/>
      <c r="O844"/>
      <c r="P844"/>
      <c r="Q844"/>
      <c r="R844"/>
      <c r="S844"/>
      <c r="T844"/>
      <c r="U844"/>
      <c r="V844"/>
    </row>
    <row r="845" spans="1:22" x14ac:dyDescent="0.25">
      <c r="A845"/>
      <c r="B845"/>
      <c r="C845"/>
      <c r="D845" s="57"/>
      <c r="E845" s="57"/>
      <c r="F845" s="57"/>
      <c r="G845" s="57"/>
      <c r="H845" s="57"/>
      <c r="M845" s="57"/>
      <c r="N845" s="57"/>
      <c r="O845"/>
      <c r="P845"/>
      <c r="Q845"/>
      <c r="R845"/>
      <c r="S845"/>
      <c r="T845"/>
      <c r="U845"/>
      <c r="V845"/>
    </row>
    <row r="846" spans="1:22" x14ac:dyDescent="0.25">
      <c r="A846"/>
      <c r="B846"/>
      <c r="C846"/>
      <c r="D846" s="57"/>
      <c r="E846" s="57"/>
      <c r="F846" s="57"/>
      <c r="G846" s="57"/>
      <c r="H846" s="57"/>
      <c r="M846" s="57"/>
      <c r="N846" s="57"/>
      <c r="O846"/>
      <c r="P846"/>
      <c r="Q846"/>
      <c r="R846"/>
      <c r="S846"/>
      <c r="T846"/>
      <c r="U846"/>
      <c r="V846"/>
    </row>
    <row r="847" spans="1:22" x14ac:dyDescent="0.25">
      <c r="A847"/>
      <c r="B847"/>
      <c r="C847"/>
      <c r="D847" s="57"/>
      <c r="E847" s="57"/>
      <c r="F847" s="57"/>
      <c r="G847" s="57"/>
      <c r="H847" s="57"/>
      <c r="M847" s="57"/>
      <c r="N847" s="57"/>
      <c r="O847"/>
      <c r="P847"/>
      <c r="Q847"/>
      <c r="R847"/>
      <c r="S847"/>
      <c r="T847"/>
      <c r="U847"/>
      <c r="V847"/>
    </row>
    <row r="848" spans="1:22" x14ac:dyDescent="0.25">
      <c r="A848"/>
      <c r="B848"/>
      <c r="C848"/>
      <c r="D848" s="57"/>
      <c r="E848" s="57"/>
      <c r="F848" s="57"/>
      <c r="G848" s="57"/>
      <c r="H848" s="57"/>
      <c r="M848" s="57"/>
      <c r="N848" s="57"/>
      <c r="O848"/>
      <c r="P848"/>
      <c r="Q848"/>
      <c r="R848"/>
      <c r="S848"/>
      <c r="T848"/>
      <c r="U848"/>
      <c r="V848"/>
    </row>
    <row r="849" spans="1:22" x14ac:dyDescent="0.25">
      <c r="A849"/>
      <c r="B849"/>
      <c r="C849"/>
      <c r="D849" s="57"/>
      <c r="E849" s="57"/>
      <c r="F849" s="57"/>
      <c r="G849" s="57"/>
      <c r="H849" s="57"/>
      <c r="M849" s="57"/>
      <c r="N849" s="57"/>
      <c r="O849"/>
      <c r="P849"/>
      <c r="Q849"/>
      <c r="R849"/>
      <c r="S849"/>
      <c r="T849"/>
      <c r="U849"/>
      <c r="V849"/>
    </row>
    <row r="850" spans="1:22" x14ac:dyDescent="0.25">
      <c r="A850"/>
      <c r="B850"/>
      <c r="C850"/>
      <c r="D850" s="57"/>
      <c r="E850" s="57"/>
      <c r="F850" s="57"/>
      <c r="G850" s="57"/>
      <c r="H850" s="57"/>
      <c r="M850" s="57"/>
      <c r="N850" s="57"/>
      <c r="O850"/>
      <c r="P850"/>
      <c r="Q850"/>
      <c r="R850"/>
      <c r="S850"/>
      <c r="T850"/>
      <c r="U850"/>
      <c r="V850"/>
    </row>
    <row r="851" spans="1:22" x14ac:dyDescent="0.25">
      <c r="A851"/>
      <c r="B851"/>
      <c r="C851"/>
      <c r="D851" s="57"/>
      <c r="E851" s="57"/>
      <c r="F851" s="57"/>
      <c r="G851" s="57"/>
      <c r="H851" s="57"/>
      <c r="M851" s="57"/>
      <c r="N851" s="57"/>
      <c r="O851"/>
      <c r="P851"/>
      <c r="Q851"/>
      <c r="R851"/>
      <c r="S851"/>
      <c r="T851"/>
      <c r="U851"/>
      <c r="V851"/>
    </row>
    <row r="852" spans="1:22" x14ac:dyDescent="0.25">
      <c r="A852"/>
      <c r="B852"/>
      <c r="C852"/>
      <c r="D852" s="57"/>
      <c r="E852" s="57"/>
      <c r="F852" s="57"/>
      <c r="G852" s="57"/>
      <c r="H852" s="57"/>
      <c r="M852" s="57"/>
      <c r="N852" s="57"/>
      <c r="O852"/>
      <c r="P852"/>
      <c r="Q852"/>
      <c r="R852"/>
      <c r="S852"/>
      <c r="T852"/>
      <c r="U852"/>
      <c r="V852"/>
    </row>
    <row r="853" spans="1:22" x14ac:dyDescent="0.25">
      <c r="A853"/>
      <c r="B853"/>
      <c r="C853"/>
      <c r="D853" s="57"/>
      <c r="E853" s="57"/>
      <c r="F853" s="57"/>
      <c r="G853" s="57"/>
      <c r="H853" s="57"/>
      <c r="M853" s="57"/>
      <c r="N853" s="57"/>
      <c r="O853"/>
      <c r="P853"/>
      <c r="Q853"/>
      <c r="R853"/>
      <c r="S853"/>
      <c r="T853"/>
      <c r="U853"/>
      <c r="V853"/>
    </row>
    <row r="854" spans="1:22" x14ac:dyDescent="0.25">
      <c r="A854"/>
      <c r="B854"/>
      <c r="C854"/>
      <c r="D854" s="57"/>
      <c r="E854" s="57"/>
      <c r="F854" s="57"/>
      <c r="G854" s="57"/>
      <c r="H854" s="57"/>
      <c r="M854" s="57"/>
      <c r="N854" s="57"/>
      <c r="O854"/>
      <c r="P854"/>
      <c r="Q854"/>
      <c r="R854"/>
      <c r="S854"/>
      <c r="T854"/>
      <c r="U854"/>
      <c r="V854"/>
    </row>
    <row r="855" spans="1:22" x14ac:dyDescent="0.25">
      <c r="A855"/>
      <c r="B855"/>
      <c r="C855"/>
      <c r="D855" s="57"/>
      <c r="E855" s="57"/>
      <c r="F855" s="57"/>
      <c r="G855" s="57"/>
      <c r="H855" s="57"/>
      <c r="M855" s="57"/>
      <c r="N855" s="57"/>
      <c r="O855"/>
      <c r="P855"/>
      <c r="Q855"/>
      <c r="R855"/>
      <c r="S855"/>
      <c r="T855"/>
      <c r="U855"/>
      <c r="V855"/>
    </row>
    <row r="856" spans="1:22" x14ac:dyDescent="0.25">
      <c r="A856"/>
      <c r="B856"/>
      <c r="C856"/>
      <c r="D856" s="57"/>
      <c r="E856" s="57"/>
      <c r="F856" s="57"/>
      <c r="G856" s="57"/>
      <c r="H856" s="57"/>
      <c r="M856" s="57"/>
      <c r="N856" s="57"/>
      <c r="O856"/>
      <c r="P856"/>
      <c r="Q856"/>
      <c r="R856"/>
      <c r="S856"/>
      <c r="T856"/>
      <c r="U856"/>
      <c r="V856"/>
    </row>
    <row r="857" spans="1:22" x14ac:dyDescent="0.25">
      <c r="A857"/>
      <c r="B857"/>
      <c r="C857"/>
      <c r="D857" s="57"/>
      <c r="E857" s="57"/>
      <c r="F857" s="57"/>
      <c r="G857" s="57"/>
      <c r="H857" s="57"/>
      <c r="M857" s="57"/>
      <c r="N857" s="57"/>
      <c r="O857"/>
      <c r="P857"/>
      <c r="Q857"/>
      <c r="R857"/>
      <c r="S857"/>
      <c r="T857"/>
      <c r="U857"/>
      <c r="V857"/>
    </row>
    <row r="858" spans="1:22" x14ac:dyDescent="0.25">
      <c r="A858"/>
      <c r="B858"/>
      <c r="C858"/>
      <c r="D858" s="57"/>
      <c r="E858" s="57"/>
      <c r="F858" s="57"/>
      <c r="G858" s="57"/>
      <c r="H858" s="57"/>
      <c r="M858" s="57"/>
      <c r="N858" s="57"/>
      <c r="O858"/>
      <c r="P858"/>
      <c r="Q858"/>
      <c r="R858"/>
      <c r="S858"/>
      <c r="T858"/>
      <c r="U858"/>
      <c r="V858"/>
    </row>
    <row r="859" spans="1:22" x14ac:dyDescent="0.25">
      <c r="A859"/>
      <c r="B859"/>
      <c r="C859"/>
      <c r="D859" s="57"/>
      <c r="E859" s="57"/>
      <c r="F859" s="57"/>
      <c r="G859" s="57"/>
      <c r="H859" s="57"/>
      <c r="M859" s="57"/>
      <c r="N859" s="57"/>
      <c r="O859"/>
      <c r="P859"/>
      <c r="Q859"/>
      <c r="R859"/>
      <c r="S859"/>
      <c r="T859"/>
      <c r="U859"/>
      <c r="V859"/>
    </row>
    <row r="860" spans="1:22" x14ac:dyDescent="0.25">
      <c r="A860"/>
      <c r="B860"/>
      <c r="C860"/>
      <c r="D860" s="57"/>
      <c r="E860" s="57"/>
      <c r="F860" s="57"/>
      <c r="G860" s="57"/>
      <c r="H860" s="57"/>
      <c r="M860" s="57"/>
      <c r="N860" s="57"/>
      <c r="O860"/>
      <c r="P860"/>
      <c r="Q860"/>
      <c r="R860"/>
      <c r="S860"/>
      <c r="T860"/>
      <c r="U860"/>
      <c r="V860"/>
    </row>
    <row r="861" spans="1:22" x14ac:dyDescent="0.25">
      <c r="A861"/>
      <c r="B861"/>
      <c r="C861"/>
      <c r="D861" s="57"/>
      <c r="E861" s="57"/>
      <c r="F861" s="57"/>
      <c r="G861" s="57"/>
      <c r="H861" s="57"/>
      <c r="M861" s="57"/>
      <c r="N861" s="57"/>
      <c r="O861"/>
      <c r="P861"/>
      <c r="Q861"/>
      <c r="R861"/>
      <c r="S861"/>
      <c r="T861"/>
      <c r="U861"/>
      <c r="V861"/>
    </row>
    <row r="862" spans="1:22" x14ac:dyDescent="0.25">
      <c r="A862"/>
      <c r="B862"/>
      <c r="C862"/>
      <c r="D862" s="57"/>
      <c r="E862" s="57"/>
      <c r="F862" s="57"/>
      <c r="G862" s="57"/>
      <c r="H862" s="57"/>
      <c r="M862" s="57"/>
      <c r="N862" s="57"/>
      <c r="O862"/>
      <c r="P862"/>
      <c r="Q862"/>
      <c r="R862"/>
      <c r="S862"/>
      <c r="T862"/>
      <c r="U862"/>
      <c r="V862"/>
    </row>
    <row r="863" spans="1:22" x14ac:dyDescent="0.25">
      <c r="A863"/>
      <c r="B863"/>
      <c r="C863"/>
      <c r="D863" s="57"/>
      <c r="E863" s="57"/>
      <c r="F863" s="57"/>
      <c r="G863" s="57"/>
      <c r="H863" s="57"/>
      <c r="M863" s="57"/>
      <c r="N863" s="57"/>
      <c r="O863"/>
      <c r="P863"/>
      <c r="Q863"/>
      <c r="R863"/>
      <c r="S863"/>
      <c r="T863"/>
      <c r="U863"/>
      <c r="V863"/>
    </row>
    <row r="864" spans="1:22" x14ac:dyDescent="0.25">
      <c r="A864"/>
      <c r="B864"/>
      <c r="C864"/>
      <c r="D864" s="57"/>
      <c r="E864" s="57"/>
      <c r="F864" s="57"/>
      <c r="G864" s="57"/>
      <c r="H864" s="57"/>
      <c r="M864" s="57"/>
      <c r="N864" s="57"/>
      <c r="O864"/>
      <c r="P864"/>
      <c r="Q864"/>
      <c r="R864"/>
      <c r="S864"/>
      <c r="T864"/>
      <c r="U864"/>
      <c r="V864"/>
    </row>
    <row r="865" spans="1:22" x14ac:dyDescent="0.25">
      <c r="A865"/>
      <c r="B865"/>
      <c r="C865"/>
      <c r="D865" s="57"/>
      <c r="E865" s="57"/>
      <c r="F865" s="57"/>
      <c r="G865" s="57"/>
      <c r="H865" s="57"/>
      <c r="M865" s="57"/>
      <c r="N865" s="57"/>
      <c r="O865"/>
      <c r="P865"/>
      <c r="Q865"/>
      <c r="R865"/>
      <c r="S865"/>
      <c r="T865"/>
      <c r="U865"/>
      <c r="V865"/>
    </row>
    <row r="866" spans="1:22" x14ac:dyDescent="0.25">
      <c r="A866"/>
      <c r="B866"/>
      <c r="C866"/>
      <c r="D866" s="57"/>
      <c r="E866" s="57"/>
      <c r="F866" s="57"/>
      <c r="G866" s="57"/>
      <c r="H866" s="57"/>
      <c r="M866" s="57"/>
      <c r="N866" s="57"/>
      <c r="O866"/>
      <c r="P866"/>
      <c r="Q866"/>
      <c r="R866"/>
      <c r="S866"/>
      <c r="T866"/>
      <c r="U866"/>
      <c r="V866"/>
    </row>
    <row r="867" spans="1:22" x14ac:dyDescent="0.25">
      <c r="A867"/>
      <c r="B867"/>
      <c r="C867"/>
      <c r="D867" s="57"/>
      <c r="E867" s="57"/>
      <c r="F867" s="57"/>
      <c r="G867" s="57"/>
      <c r="H867" s="57"/>
      <c r="M867" s="57"/>
      <c r="N867" s="57"/>
      <c r="O867"/>
      <c r="P867"/>
      <c r="Q867"/>
      <c r="R867"/>
      <c r="S867"/>
      <c r="T867"/>
      <c r="U867"/>
      <c r="V867"/>
    </row>
    <row r="868" spans="1:22" x14ac:dyDescent="0.25">
      <c r="A868"/>
      <c r="B868"/>
      <c r="C868"/>
      <c r="D868" s="57"/>
      <c r="E868" s="57"/>
      <c r="F868" s="57"/>
      <c r="G868" s="57"/>
      <c r="H868" s="57"/>
      <c r="M868" s="57"/>
      <c r="N868" s="57"/>
      <c r="O868"/>
      <c r="P868"/>
      <c r="Q868"/>
      <c r="R868"/>
      <c r="S868"/>
      <c r="T868"/>
      <c r="U868"/>
      <c r="V868"/>
    </row>
    <row r="869" spans="1:22" x14ac:dyDescent="0.25">
      <c r="A869"/>
      <c r="B869"/>
      <c r="C869"/>
      <c r="D869" s="57"/>
      <c r="E869" s="57"/>
      <c r="F869" s="57"/>
      <c r="G869" s="57"/>
      <c r="H869" s="57"/>
      <c r="M869" s="57"/>
      <c r="N869" s="57"/>
      <c r="O869"/>
      <c r="P869"/>
      <c r="Q869"/>
      <c r="R869"/>
      <c r="S869"/>
      <c r="T869"/>
      <c r="U869"/>
      <c r="V869"/>
    </row>
    <row r="870" spans="1:22" x14ac:dyDescent="0.25">
      <c r="A870"/>
      <c r="B870"/>
      <c r="C870"/>
      <c r="D870" s="57"/>
      <c r="E870" s="57"/>
      <c r="F870" s="57"/>
      <c r="G870" s="57"/>
      <c r="H870" s="57"/>
      <c r="M870" s="57"/>
      <c r="N870" s="57"/>
      <c r="O870"/>
      <c r="P870"/>
      <c r="Q870"/>
      <c r="R870"/>
      <c r="S870"/>
      <c r="T870"/>
      <c r="U870"/>
      <c r="V870"/>
    </row>
    <row r="871" spans="1:22" x14ac:dyDescent="0.25">
      <c r="A871"/>
      <c r="B871"/>
      <c r="C871"/>
      <c r="D871" s="57"/>
      <c r="E871" s="57"/>
      <c r="F871" s="57"/>
      <c r="G871" s="57"/>
      <c r="H871" s="57"/>
      <c r="M871" s="57"/>
      <c r="N871" s="57"/>
      <c r="O871"/>
      <c r="P871"/>
      <c r="Q871"/>
      <c r="R871"/>
      <c r="S871"/>
      <c r="T871"/>
      <c r="U871"/>
      <c r="V871"/>
    </row>
    <row r="872" spans="1:22" x14ac:dyDescent="0.25">
      <c r="A872"/>
      <c r="B872"/>
      <c r="C872"/>
      <c r="D872" s="57"/>
      <c r="E872" s="57"/>
      <c r="F872" s="57"/>
      <c r="G872" s="57"/>
      <c r="H872" s="57"/>
      <c r="M872" s="57"/>
      <c r="N872" s="57"/>
      <c r="O872"/>
      <c r="P872"/>
      <c r="Q872"/>
      <c r="R872"/>
      <c r="S872"/>
      <c r="T872"/>
      <c r="U872"/>
      <c r="V872"/>
    </row>
    <row r="873" spans="1:22" x14ac:dyDescent="0.25">
      <c r="A873"/>
      <c r="B873"/>
      <c r="C873"/>
      <c r="D873" s="57"/>
      <c r="E873" s="57"/>
      <c r="F873" s="57"/>
      <c r="G873" s="57"/>
      <c r="H873" s="57"/>
      <c r="M873" s="57"/>
      <c r="N873" s="57"/>
      <c r="O873"/>
      <c r="P873"/>
      <c r="Q873"/>
      <c r="R873"/>
      <c r="S873"/>
      <c r="T873"/>
      <c r="U873"/>
      <c r="V873"/>
    </row>
    <row r="874" spans="1:22" x14ac:dyDescent="0.25">
      <c r="A874"/>
      <c r="B874"/>
      <c r="C874"/>
      <c r="D874" s="57"/>
      <c r="E874" s="57"/>
      <c r="F874" s="57"/>
      <c r="G874" s="57"/>
      <c r="H874" s="57"/>
      <c r="M874" s="57"/>
      <c r="N874" s="57"/>
      <c r="O874"/>
      <c r="P874"/>
      <c r="Q874"/>
      <c r="R874"/>
      <c r="S874"/>
      <c r="T874"/>
      <c r="U874"/>
      <c r="V874"/>
    </row>
    <row r="875" spans="1:22" x14ac:dyDescent="0.25">
      <c r="A875"/>
      <c r="B875"/>
      <c r="C875"/>
      <c r="D875" s="57"/>
      <c r="E875" s="57"/>
      <c r="F875" s="57"/>
      <c r="G875" s="57"/>
      <c r="H875" s="57"/>
      <c r="M875" s="57"/>
      <c r="N875" s="57"/>
      <c r="O875"/>
      <c r="P875"/>
      <c r="Q875"/>
      <c r="R875"/>
      <c r="S875"/>
      <c r="T875"/>
      <c r="U875"/>
      <c r="V875"/>
    </row>
    <row r="876" spans="1:22" x14ac:dyDescent="0.25">
      <c r="A876"/>
      <c r="B876"/>
      <c r="C876"/>
      <c r="D876" s="57"/>
      <c r="E876" s="57"/>
      <c r="F876" s="57"/>
      <c r="G876" s="57"/>
      <c r="H876" s="57"/>
      <c r="M876" s="57"/>
      <c r="N876" s="57"/>
      <c r="O876"/>
      <c r="P876"/>
      <c r="Q876"/>
      <c r="R876"/>
      <c r="S876"/>
      <c r="T876"/>
      <c r="U876"/>
      <c r="V876"/>
    </row>
    <row r="877" spans="1:22" x14ac:dyDescent="0.25">
      <c r="A877"/>
      <c r="B877"/>
      <c r="C877"/>
      <c r="D877" s="57"/>
      <c r="E877" s="57"/>
      <c r="F877" s="57"/>
      <c r="G877" s="57"/>
      <c r="H877" s="57"/>
      <c r="M877" s="57"/>
      <c r="N877" s="57"/>
      <c r="O877"/>
      <c r="P877"/>
      <c r="Q877"/>
      <c r="R877"/>
      <c r="S877"/>
      <c r="T877"/>
      <c r="U877"/>
      <c r="V877"/>
    </row>
    <row r="878" spans="1:22" x14ac:dyDescent="0.25">
      <c r="A878"/>
      <c r="B878"/>
      <c r="C878"/>
      <c r="D878" s="57"/>
      <c r="E878" s="57"/>
      <c r="F878" s="57"/>
      <c r="G878" s="57"/>
      <c r="H878" s="57"/>
      <c r="M878" s="57"/>
      <c r="N878" s="57"/>
      <c r="O878"/>
      <c r="P878"/>
      <c r="Q878"/>
      <c r="R878"/>
      <c r="S878"/>
      <c r="T878"/>
      <c r="U878"/>
      <c r="V878"/>
    </row>
    <row r="879" spans="1:22" x14ac:dyDescent="0.25">
      <c r="A879"/>
      <c r="B879"/>
      <c r="C879"/>
      <c r="D879" s="57"/>
      <c r="E879" s="57"/>
      <c r="F879" s="57"/>
      <c r="G879" s="57"/>
      <c r="H879" s="57"/>
      <c r="M879" s="57"/>
      <c r="N879" s="57"/>
      <c r="O879"/>
      <c r="P879"/>
      <c r="Q879"/>
      <c r="R879"/>
      <c r="S879"/>
      <c r="T879"/>
      <c r="U879"/>
      <c r="V879"/>
    </row>
    <row r="880" spans="1:22" x14ac:dyDescent="0.25">
      <c r="A880"/>
      <c r="B880"/>
      <c r="C880"/>
      <c r="D880" s="57"/>
      <c r="E880" s="57"/>
      <c r="F880" s="57"/>
      <c r="G880" s="57"/>
      <c r="H880" s="57"/>
      <c r="M880" s="57"/>
      <c r="N880" s="57"/>
      <c r="O880"/>
      <c r="P880"/>
      <c r="Q880"/>
      <c r="R880"/>
      <c r="S880"/>
      <c r="T880"/>
      <c r="U880"/>
      <c r="V880"/>
    </row>
    <row r="881" spans="1:22" x14ac:dyDescent="0.25">
      <c r="A881"/>
      <c r="B881"/>
      <c r="C881"/>
      <c r="D881" s="57"/>
      <c r="E881" s="57"/>
      <c r="F881" s="57"/>
      <c r="G881" s="57"/>
      <c r="H881" s="57"/>
      <c r="M881" s="57"/>
      <c r="N881" s="57"/>
      <c r="O881"/>
      <c r="P881"/>
      <c r="Q881"/>
      <c r="R881"/>
      <c r="S881"/>
      <c r="T881"/>
      <c r="U881"/>
      <c r="V881"/>
    </row>
    <row r="882" spans="1:22" x14ac:dyDescent="0.25">
      <c r="A882"/>
      <c r="B882"/>
      <c r="C882"/>
      <c r="D882" s="57"/>
      <c r="E882" s="57"/>
      <c r="F882" s="57"/>
      <c r="G882" s="57"/>
      <c r="H882" s="57"/>
      <c r="M882" s="57"/>
      <c r="N882" s="57"/>
      <c r="O882"/>
      <c r="P882"/>
      <c r="Q882"/>
      <c r="R882"/>
      <c r="S882"/>
      <c r="T882"/>
      <c r="U882"/>
      <c r="V882"/>
    </row>
    <row r="883" spans="1:22" x14ac:dyDescent="0.25">
      <c r="A883"/>
      <c r="B883"/>
      <c r="C883"/>
      <c r="D883" s="57"/>
      <c r="E883" s="57"/>
      <c r="F883" s="57"/>
      <c r="G883" s="57"/>
      <c r="H883" s="57"/>
      <c r="M883" s="57"/>
      <c r="N883" s="57"/>
      <c r="O883"/>
      <c r="P883"/>
      <c r="Q883"/>
      <c r="R883"/>
      <c r="S883"/>
      <c r="T883"/>
      <c r="U883"/>
      <c r="V883"/>
    </row>
    <row r="884" spans="1:22" x14ac:dyDescent="0.25">
      <c r="A884"/>
      <c r="B884"/>
      <c r="C884"/>
      <c r="D884" s="57"/>
      <c r="E884" s="57"/>
      <c r="F884" s="57"/>
      <c r="G884" s="57"/>
      <c r="H884" s="57"/>
      <c r="M884" s="57"/>
      <c r="N884" s="57"/>
      <c r="O884"/>
      <c r="P884"/>
      <c r="Q884"/>
      <c r="R884"/>
      <c r="S884"/>
      <c r="T884"/>
      <c r="U884"/>
      <c r="V884"/>
    </row>
    <row r="885" spans="1:22" x14ac:dyDescent="0.25">
      <c r="A885"/>
      <c r="B885"/>
      <c r="C885"/>
      <c r="D885" s="57"/>
      <c r="E885" s="57"/>
      <c r="F885" s="57"/>
      <c r="G885" s="57"/>
      <c r="H885" s="57"/>
      <c r="M885" s="57"/>
      <c r="N885" s="57"/>
      <c r="O885"/>
      <c r="P885"/>
      <c r="Q885"/>
      <c r="R885"/>
      <c r="S885"/>
      <c r="T885"/>
      <c r="U885"/>
      <c r="V885"/>
    </row>
    <row r="886" spans="1:22" x14ac:dyDescent="0.25">
      <c r="A886"/>
      <c r="B886"/>
      <c r="C886"/>
      <c r="D886" s="57"/>
      <c r="E886" s="57"/>
      <c r="F886" s="57"/>
      <c r="G886" s="57"/>
      <c r="H886" s="57"/>
      <c r="M886" s="57"/>
      <c r="N886" s="57"/>
      <c r="O886"/>
      <c r="P886"/>
      <c r="Q886"/>
      <c r="R886"/>
      <c r="S886"/>
      <c r="T886"/>
      <c r="U886"/>
      <c r="V886"/>
    </row>
    <row r="887" spans="1:22" x14ac:dyDescent="0.25">
      <c r="A887"/>
      <c r="B887"/>
      <c r="C887"/>
      <c r="D887" s="57"/>
      <c r="E887" s="57"/>
      <c r="F887" s="57"/>
      <c r="G887" s="57"/>
      <c r="H887" s="57"/>
      <c r="M887" s="57"/>
      <c r="N887" s="57"/>
      <c r="O887"/>
      <c r="P887"/>
      <c r="Q887"/>
      <c r="R887"/>
      <c r="S887"/>
      <c r="T887"/>
      <c r="U887"/>
      <c r="V887"/>
    </row>
    <row r="888" spans="1:22" x14ac:dyDescent="0.25">
      <c r="A888"/>
      <c r="B888"/>
      <c r="C888"/>
      <c r="D888" s="57"/>
      <c r="E888" s="57"/>
      <c r="F888" s="57"/>
      <c r="G888" s="57"/>
      <c r="H888" s="57"/>
      <c r="M888" s="57"/>
      <c r="N888" s="57"/>
      <c r="O888"/>
      <c r="P888"/>
      <c r="Q888"/>
      <c r="R888"/>
      <c r="S888"/>
      <c r="T888"/>
      <c r="U888"/>
      <c r="V888"/>
    </row>
    <row r="889" spans="1:22" x14ac:dyDescent="0.25">
      <c r="A889"/>
      <c r="B889"/>
      <c r="C889"/>
      <c r="D889" s="57"/>
      <c r="E889" s="57"/>
      <c r="F889" s="57"/>
      <c r="G889" s="57"/>
      <c r="H889" s="57"/>
      <c r="M889" s="57"/>
      <c r="N889" s="57"/>
      <c r="O889"/>
      <c r="P889"/>
      <c r="Q889"/>
      <c r="R889"/>
      <c r="S889"/>
      <c r="T889"/>
      <c r="U889"/>
      <c r="V889"/>
    </row>
    <row r="890" spans="1:22" x14ac:dyDescent="0.25">
      <c r="A890"/>
      <c r="B890"/>
      <c r="C890"/>
      <c r="D890" s="57"/>
      <c r="E890" s="57"/>
      <c r="F890" s="57"/>
      <c r="G890" s="57"/>
      <c r="H890" s="57"/>
      <c r="M890" s="57"/>
      <c r="N890" s="57"/>
      <c r="O890"/>
      <c r="P890"/>
      <c r="Q890"/>
      <c r="R890"/>
      <c r="S890"/>
      <c r="T890"/>
      <c r="U890"/>
      <c r="V890"/>
    </row>
    <row r="891" spans="1:22" x14ac:dyDescent="0.25">
      <c r="A891"/>
      <c r="B891"/>
      <c r="C891"/>
      <c r="D891" s="57"/>
      <c r="E891" s="57"/>
      <c r="F891" s="57"/>
      <c r="G891" s="57"/>
      <c r="H891" s="57"/>
      <c r="M891" s="57"/>
      <c r="N891" s="57"/>
      <c r="O891"/>
      <c r="P891"/>
      <c r="Q891"/>
      <c r="R891"/>
      <c r="S891"/>
      <c r="T891"/>
      <c r="U891"/>
      <c r="V891"/>
    </row>
    <row r="892" spans="1:22" x14ac:dyDescent="0.25">
      <c r="A892"/>
      <c r="B892"/>
      <c r="C892"/>
      <c r="D892" s="57"/>
      <c r="E892" s="57"/>
      <c r="F892" s="57"/>
      <c r="G892" s="57"/>
      <c r="H892" s="57"/>
      <c r="M892" s="57"/>
      <c r="N892" s="57"/>
      <c r="O892"/>
      <c r="P892"/>
      <c r="Q892"/>
      <c r="R892"/>
      <c r="S892"/>
      <c r="T892"/>
      <c r="U892"/>
      <c r="V892"/>
    </row>
    <row r="893" spans="1:22" x14ac:dyDescent="0.25">
      <c r="A893"/>
      <c r="B893"/>
      <c r="C893"/>
      <c r="D893" s="57"/>
      <c r="E893" s="57"/>
      <c r="F893" s="57"/>
      <c r="G893" s="57"/>
      <c r="H893" s="57"/>
      <c r="M893" s="57"/>
      <c r="N893" s="57"/>
      <c r="O893"/>
      <c r="P893"/>
      <c r="Q893"/>
      <c r="R893"/>
      <c r="S893"/>
      <c r="T893"/>
      <c r="U893"/>
      <c r="V893"/>
    </row>
    <row r="894" spans="1:22" x14ac:dyDescent="0.25">
      <c r="A894"/>
      <c r="B894"/>
      <c r="C894"/>
      <c r="D894" s="57"/>
      <c r="E894" s="57"/>
      <c r="F894" s="57"/>
      <c r="G894" s="57"/>
      <c r="H894" s="57"/>
      <c r="M894" s="57"/>
      <c r="N894" s="57"/>
      <c r="O894"/>
      <c r="P894"/>
      <c r="Q894"/>
      <c r="R894"/>
      <c r="S894"/>
      <c r="T894"/>
      <c r="U894"/>
      <c r="V894"/>
    </row>
    <row r="895" spans="1:22" x14ac:dyDescent="0.25">
      <c r="A895"/>
      <c r="B895"/>
      <c r="C895"/>
      <c r="D895" s="57"/>
      <c r="E895" s="57"/>
      <c r="F895" s="57"/>
      <c r="G895" s="57"/>
      <c r="H895" s="57"/>
      <c r="M895" s="57"/>
      <c r="N895" s="57"/>
      <c r="O895"/>
      <c r="P895"/>
      <c r="Q895"/>
      <c r="R895"/>
      <c r="S895"/>
      <c r="T895"/>
      <c r="U895"/>
      <c r="V895"/>
    </row>
    <row r="896" spans="1:22" x14ac:dyDescent="0.25">
      <c r="A896"/>
      <c r="B896"/>
      <c r="C896"/>
      <c r="D896" s="57"/>
      <c r="E896" s="57"/>
      <c r="F896" s="57"/>
      <c r="G896" s="57"/>
      <c r="H896" s="57"/>
      <c r="M896" s="57"/>
      <c r="N896" s="57"/>
      <c r="O896"/>
      <c r="P896"/>
      <c r="Q896"/>
      <c r="R896"/>
      <c r="S896"/>
      <c r="T896"/>
      <c r="U896"/>
      <c r="V896"/>
    </row>
    <row r="897" spans="1:22" x14ac:dyDescent="0.25">
      <c r="A897"/>
      <c r="B897"/>
      <c r="C897"/>
      <c r="D897" s="57"/>
      <c r="E897" s="57"/>
      <c r="F897" s="57"/>
      <c r="G897" s="57"/>
      <c r="H897" s="57"/>
      <c r="M897" s="57"/>
      <c r="N897" s="57"/>
      <c r="O897"/>
      <c r="P897"/>
      <c r="Q897"/>
      <c r="R897"/>
      <c r="S897"/>
      <c r="T897"/>
      <c r="U897"/>
      <c r="V897"/>
    </row>
    <row r="898" spans="1:22" x14ac:dyDescent="0.25">
      <c r="A898"/>
      <c r="B898"/>
      <c r="C898"/>
      <c r="D898" s="57"/>
      <c r="E898" s="57"/>
      <c r="F898" s="57"/>
      <c r="G898" s="57"/>
      <c r="H898" s="57"/>
      <c r="M898" s="57"/>
      <c r="N898" s="57"/>
      <c r="O898"/>
      <c r="P898"/>
      <c r="Q898"/>
      <c r="R898"/>
      <c r="S898"/>
      <c r="T898"/>
      <c r="U898"/>
      <c r="V898"/>
    </row>
    <row r="899" spans="1:22" x14ac:dyDescent="0.25">
      <c r="A899"/>
      <c r="B899"/>
      <c r="C899"/>
      <c r="D899" s="57"/>
      <c r="E899" s="57"/>
      <c r="F899" s="57"/>
      <c r="G899" s="57"/>
      <c r="H899" s="57"/>
      <c r="M899" s="57"/>
      <c r="N899" s="57"/>
      <c r="O899"/>
      <c r="P899"/>
      <c r="Q899"/>
      <c r="R899"/>
      <c r="S899"/>
      <c r="T899"/>
      <c r="U899"/>
      <c r="V899"/>
    </row>
    <row r="900" spans="1:22" x14ac:dyDescent="0.25">
      <c r="A900"/>
      <c r="B900"/>
      <c r="C900"/>
      <c r="D900" s="57"/>
      <c r="E900" s="57"/>
      <c r="F900" s="57"/>
      <c r="G900" s="57"/>
      <c r="H900" s="57"/>
      <c r="M900" s="57"/>
      <c r="N900" s="57"/>
      <c r="O900"/>
      <c r="P900"/>
      <c r="Q900"/>
      <c r="R900"/>
      <c r="S900"/>
      <c r="T900"/>
      <c r="U900"/>
      <c r="V900"/>
    </row>
    <row r="901" spans="1:22" x14ac:dyDescent="0.25">
      <c r="A901"/>
      <c r="B901"/>
      <c r="C901"/>
      <c r="D901" s="57"/>
      <c r="E901" s="57"/>
      <c r="F901" s="57"/>
      <c r="G901" s="57"/>
      <c r="H901" s="57"/>
      <c r="M901" s="57"/>
      <c r="N901" s="57"/>
      <c r="O901"/>
      <c r="P901"/>
      <c r="Q901"/>
      <c r="R901"/>
      <c r="S901"/>
      <c r="T901"/>
      <c r="U901"/>
      <c r="V901"/>
    </row>
    <row r="902" spans="1:22" x14ac:dyDescent="0.25">
      <c r="A902"/>
      <c r="B902"/>
      <c r="C902"/>
      <c r="D902" s="57"/>
      <c r="E902" s="57"/>
      <c r="F902" s="57"/>
      <c r="G902" s="57"/>
      <c r="H902" s="57"/>
      <c r="M902" s="57"/>
      <c r="N902" s="57"/>
      <c r="O902"/>
      <c r="P902"/>
      <c r="Q902"/>
      <c r="R902"/>
      <c r="S902"/>
      <c r="T902"/>
      <c r="U902"/>
      <c r="V902"/>
    </row>
    <row r="903" spans="1:22" x14ac:dyDescent="0.25">
      <c r="A903"/>
      <c r="B903"/>
      <c r="C903"/>
      <c r="D903" s="57"/>
      <c r="E903" s="57"/>
      <c r="F903" s="57"/>
      <c r="G903" s="57"/>
      <c r="H903" s="57"/>
      <c r="M903" s="57"/>
      <c r="N903" s="57"/>
      <c r="O903"/>
      <c r="P903"/>
      <c r="Q903"/>
      <c r="R903"/>
      <c r="S903"/>
      <c r="T903"/>
      <c r="U903"/>
      <c r="V903"/>
    </row>
    <row r="904" spans="1:22" x14ac:dyDescent="0.25">
      <c r="A904"/>
      <c r="B904"/>
      <c r="C904"/>
      <c r="D904" s="57"/>
      <c r="E904" s="57"/>
      <c r="F904" s="57"/>
      <c r="G904" s="57"/>
      <c r="H904" s="57"/>
      <c r="M904" s="57"/>
      <c r="N904" s="57"/>
      <c r="O904"/>
      <c r="P904"/>
      <c r="Q904"/>
      <c r="R904"/>
      <c r="S904"/>
      <c r="T904"/>
      <c r="U904"/>
      <c r="V904"/>
    </row>
    <row r="905" spans="1:22" x14ac:dyDescent="0.25">
      <c r="A905"/>
      <c r="B905"/>
      <c r="C905"/>
      <c r="D905" s="57"/>
      <c r="E905" s="57"/>
      <c r="F905" s="57"/>
      <c r="G905" s="57"/>
      <c r="H905" s="57"/>
      <c r="M905" s="57"/>
      <c r="N905" s="57"/>
      <c r="O905"/>
      <c r="P905"/>
      <c r="Q905"/>
      <c r="R905"/>
      <c r="S905"/>
      <c r="T905"/>
      <c r="U905"/>
      <c r="V905"/>
    </row>
    <row r="906" spans="1:22" x14ac:dyDescent="0.25">
      <c r="A906"/>
      <c r="B906"/>
      <c r="C906"/>
      <c r="D906" s="57"/>
      <c r="E906" s="57"/>
      <c r="F906" s="57"/>
      <c r="G906" s="57"/>
      <c r="H906" s="57"/>
      <c r="M906" s="57"/>
      <c r="N906" s="57"/>
      <c r="O906"/>
      <c r="P906"/>
      <c r="Q906"/>
      <c r="R906"/>
      <c r="S906"/>
      <c r="T906"/>
      <c r="U906"/>
      <c r="V906"/>
    </row>
    <row r="907" spans="1:22" x14ac:dyDescent="0.25">
      <c r="A907"/>
      <c r="B907"/>
      <c r="C907"/>
      <c r="D907" s="57"/>
      <c r="E907" s="57"/>
      <c r="F907" s="57"/>
      <c r="G907" s="57"/>
      <c r="H907" s="57"/>
      <c r="M907" s="57"/>
      <c r="N907" s="57"/>
      <c r="O907"/>
      <c r="P907"/>
      <c r="Q907"/>
      <c r="R907"/>
      <c r="S907"/>
      <c r="T907"/>
      <c r="U907"/>
      <c r="V907"/>
    </row>
    <row r="908" spans="1:22" x14ac:dyDescent="0.25">
      <c r="A908"/>
      <c r="B908"/>
      <c r="C908"/>
      <c r="D908" s="57"/>
      <c r="E908" s="57"/>
      <c r="F908" s="57"/>
      <c r="G908" s="57"/>
      <c r="H908" s="57"/>
      <c r="M908" s="57"/>
      <c r="N908" s="57"/>
      <c r="O908"/>
      <c r="P908"/>
      <c r="Q908"/>
      <c r="R908"/>
      <c r="S908"/>
      <c r="T908"/>
      <c r="U908"/>
      <c r="V908"/>
    </row>
    <row r="909" spans="1:22" x14ac:dyDescent="0.25">
      <c r="A909"/>
      <c r="B909"/>
      <c r="C909"/>
      <c r="D909" s="57"/>
      <c r="E909" s="57"/>
      <c r="F909" s="57"/>
      <c r="G909" s="57"/>
      <c r="H909" s="57"/>
      <c r="M909" s="57"/>
      <c r="N909" s="57"/>
      <c r="O909"/>
      <c r="P909"/>
      <c r="Q909"/>
      <c r="R909"/>
      <c r="S909"/>
      <c r="T909"/>
      <c r="U909"/>
      <c r="V909"/>
    </row>
    <row r="910" spans="1:22" x14ac:dyDescent="0.25">
      <c r="A910"/>
      <c r="B910"/>
      <c r="C910"/>
      <c r="D910" s="57"/>
      <c r="E910" s="57"/>
      <c r="F910" s="57"/>
      <c r="G910" s="57"/>
      <c r="H910" s="57"/>
      <c r="M910" s="57"/>
      <c r="N910" s="57"/>
      <c r="O910"/>
      <c r="P910"/>
      <c r="Q910"/>
      <c r="R910"/>
      <c r="S910"/>
      <c r="T910"/>
      <c r="U910"/>
      <c r="V910"/>
    </row>
    <row r="911" spans="1:22" x14ac:dyDescent="0.25">
      <c r="A911"/>
      <c r="B911"/>
      <c r="C911"/>
      <c r="D911" s="57"/>
      <c r="E911" s="57"/>
      <c r="F911" s="57"/>
      <c r="G911" s="57"/>
      <c r="H911" s="57"/>
      <c r="M911" s="57"/>
      <c r="N911" s="57"/>
      <c r="O911"/>
      <c r="P911"/>
      <c r="Q911"/>
      <c r="R911"/>
      <c r="S911"/>
      <c r="T911"/>
      <c r="U911"/>
      <c r="V911"/>
    </row>
    <row r="912" spans="1:22" x14ac:dyDescent="0.25">
      <c r="A912"/>
      <c r="B912"/>
      <c r="C912"/>
      <c r="D912" s="57"/>
      <c r="E912" s="57"/>
      <c r="F912" s="57"/>
      <c r="G912" s="57"/>
      <c r="H912" s="57"/>
      <c r="M912" s="57"/>
      <c r="N912" s="57"/>
      <c r="O912"/>
      <c r="P912"/>
      <c r="Q912"/>
      <c r="R912"/>
      <c r="S912"/>
      <c r="T912"/>
      <c r="U912"/>
      <c r="V912"/>
    </row>
    <row r="913" spans="1:22" x14ac:dyDescent="0.25">
      <c r="A913"/>
      <c r="B913"/>
      <c r="C913"/>
      <c r="D913" s="57"/>
      <c r="E913" s="57"/>
      <c r="F913" s="57"/>
      <c r="G913" s="57"/>
      <c r="H913" s="57"/>
      <c r="M913" s="57"/>
      <c r="N913" s="57"/>
      <c r="O913"/>
      <c r="P913"/>
      <c r="Q913"/>
      <c r="R913"/>
      <c r="S913"/>
      <c r="T913"/>
      <c r="U913"/>
      <c r="V913"/>
    </row>
    <row r="914" spans="1:22" x14ac:dyDescent="0.25">
      <c r="A914"/>
      <c r="B914"/>
      <c r="C914"/>
      <c r="D914" s="57"/>
      <c r="E914" s="57"/>
      <c r="F914" s="57"/>
      <c r="G914" s="57"/>
      <c r="H914" s="57"/>
      <c r="M914" s="57"/>
      <c r="N914" s="57"/>
      <c r="O914"/>
      <c r="P914"/>
      <c r="Q914"/>
      <c r="R914"/>
      <c r="S914"/>
      <c r="T914"/>
      <c r="U914"/>
      <c r="V914"/>
    </row>
    <row r="915" spans="1:22" x14ac:dyDescent="0.25">
      <c r="A915"/>
      <c r="B915"/>
      <c r="C915"/>
      <c r="D915" s="57"/>
      <c r="E915" s="57"/>
      <c r="F915" s="57"/>
      <c r="G915" s="57"/>
      <c r="H915" s="57"/>
      <c r="M915" s="57"/>
      <c r="N915" s="57"/>
      <c r="O915"/>
      <c r="P915"/>
      <c r="Q915"/>
      <c r="R915"/>
      <c r="S915"/>
      <c r="T915"/>
      <c r="U915"/>
      <c r="V915"/>
    </row>
    <row r="916" spans="1:22" x14ac:dyDescent="0.25">
      <c r="A916"/>
      <c r="B916"/>
      <c r="C916"/>
      <c r="D916" s="57"/>
      <c r="E916" s="57"/>
      <c r="F916" s="57"/>
      <c r="G916" s="57"/>
      <c r="H916" s="57"/>
      <c r="M916" s="57"/>
      <c r="N916" s="57"/>
      <c r="O916"/>
      <c r="P916"/>
      <c r="Q916"/>
      <c r="R916"/>
      <c r="S916"/>
      <c r="T916"/>
      <c r="U916"/>
      <c r="V916"/>
    </row>
    <row r="917" spans="1:22" x14ac:dyDescent="0.25">
      <c r="A917"/>
      <c r="B917"/>
      <c r="C917"/>
      <c r="D917" s="57"/>
      <c r="E917" s="57"/>
      <c r="F917" s="57"/>
      <c r="G917" s="57"/>
      <c r="H917" s="57"/>
      <c r="M917" s="57"/>
      <c r="N917" s="57"/>
      <c r="O917"/>
      <c r="P917"/>
      <c r="Q917"/>
      <c r="R917"/>
      <c r="S917"/>
      <c r="T917"/>
      <c r="U917"/>
      <c r="V917"/>
    </row>
    <row r="918" spans="1:22" x14ac:dyDescent="0.25">
      <c r="A918"/>
      <c r="B918"/>
      <c r="C918"/>
      <c r="D918" s="57"/>
      <c r="E918" s="57"/>
      <c r="F918" s="57"/>
      <c r="G918" s="57"/>
      <c r="H918" s="57"/>
      <c r="M918" s="57"/>
      <c r="N918" s="57"/>
      <c r="O918"/>
      <c r="P918"/>
      <c r="Q918"/>
      <c r="R918"/>
      <c r="S918"/>
      <c r="T918"/>
      <c r="U918"/>
      <c r="V918"/>
    </row>
    <row r="919" spans="1:22" x14ac:dyDescent="0.25">
      <c r="A919"/>
      <c r="B919"/>
      <c r="C919"/>
      <c r="D919" s="57"/>
      <c r="E919" s="57"/>
      <c r="F919" s="57"/>
      <c r="G919" s="57"/>
      <c r="H919" s="57"/>
      <c r="M919" s="57"/>
      <c r="N919" s="57"/>
      <c r="O919"/>
      <c r="P919"/>
      <c r="Q919"/>
      <c r="R919"/>
      <c r="S919"/>
      <c r="T919"/>
      <c r="U919"/>
      <c r="V919"/>
    </row>
    <row r="920" spans="1:22" x14ac:dyDescent="0.25">
      <c r="A920"/>
      <c r="B920"/>
      <c r="C920"/>
      <c r="D920" s="57"/>
      <c r="E920" s="57"/>
      <c r="F920" s="57"/>
      <c r="G920" s="57"/>
      <c r="H920" s="57"/>
      <c r="M920" s="57"/>
      <c r="N920" s="57"/>
      <c r="O920"/>
      <c r="P920"/>
      <c r="Q920"/>
      <c r="R920"/>
      <c r="S920"/>
      <c r="T920"/>
      <c r="U920"/>
      <c r="V920"/>
    </row>
    <row r="921" spans="1:22" x14ac:dyDescent="0.25">
      <c r="A921"/>
      <c r="B921"/>
      <c r="C921"/>
      <c r="D921" s="57"/>
      <c r="E921" s="57"/>
      <c r="F921" s="57"/>
      <c r="G921" s="57"/>
      <c r="H921" s="57"/>
      <c r="M921" s="57"/>
      <c r="N921" s="57"/>
      <c r="O921"/>
      <c r="P921"/>
      <c r="Q921"/>
      <c r="R921"/>
      <c r="S921"/>
      <c r="T921"/>
      <c r="U921"/>
      <c r="V921"/>
    </row>
    <row r="922" spans="1:22" x14ac:dyDescent="0.25">
      <c r="A922"/>
      <c r="B922"/>
      <c r="C922"/>
      <c r="D922" s="57"/>
      <c r="E922" s="57"/>
      <c r="F922" s="57"/>
      <c r="G922" s="57"/>
      <c r="H922" s="57"/>
      <c r="M922" s="57"/>
      <c r="N922" s="57"/>
      <c r="O922"/>
      <c r="P922"/>
      <c r="Q922"/>
      <c r="R922"/>
      <c r="S922"/>
      <c r="T922"/>
      <c r="U922"/>
      <c r="V922"/>
    </row>
    <row r="923" spans="1:22" x14ac:dyDescent="0.25">
      <c r="A923"/>
      <c r="B923"/>
      <c r="C923"/>
      <c r="D923" s="57"/>
      <c r="E923" s="57"/>
      <c r="F923" s="57"/>
      <c r="G923" s="57"/>
      <c r="H923" s="57"/>
      <c r="M923" s="57"/>
      <c r="N923" s="57"/>
      <c r="O923"/>
      <c r="P923"/>
      <c r="Q923"/>
      <c r="R923"/>
      <c r="S923"/>
      <c r="T923"/>
      <c r="U923"/>
      <c r="V923"/>
    </row>
    <row r="924" spans="1:22" x14ac:dyDescent="0.25">
      <c r="A924"/>
      <c r="B924"/>
      <c r="C924"/>
      <c r="D924" s="57"/>
      <c r="E924" s="57"/>
      <c r="F924" s="57"/>
      <c r="G924" s="57"/>
      <c r="H924" s="57"/>
      <c r="M924" s="57"/>
      <c r="N924" s="57"/>
      <c r="O924"/>
      <c r="P924"/>
      <c r="Q924"/>
      <c r="R924"/>
      <c r="S924"/>
      <c r="T924"/>
      <c r="U924"/>
      <c r="V924"/>
    </row>
    <row r="925" spans="1:22" x14ac:dyDescent="0.25">
      <c r="A925"/>
      <c r="B925"/>
      <c r="C925"/>
      <c r="D925" s="57"/>
      <c r="E925" s="57"/>
      <c r="F925" s="57"/>
      <c r="G925" s="57"/>
      <c r="H925" s="57"/>
      <c r="M925" s="57"/>
      <c r="N925" s="57"/>
      <c r="O925"/>
      <c r="P925"/>
      <c r="Q925"/>
      <c r="R925"/>
      <c r="S925"/>
      <c r="T925"/>
      <c r="U925"/>
      <c r="V925"/>
    </row>
    <row r="926" spans="1:22" x14ac:dyDescent="0.25">
      <c r="A926"/>
      <c r="B926"/>
      <c r="C926"/>
      <c r="D926" s="57"/>
      <c r="E926" s="57"/>
      <c r="F926" s="57"/>
      <c r="G926" s="57"/>
      <c r="H926" s="57"/>
      <c r="M926" s="57"/>
      <c r="N926" s="57"/>
      <c r="O926"/>
      <c r="P926"/>
      <c r="Q926"/>
      <c r="R926"/>
      <c r="S926"/>
      <c r="T926"/>
      <c r="U926"/>
      <c r="V926"/>
    </row>
    <row r="927" spans="1:22" x14ac:dyDescent="0.25">
      <c r="A927"/>
      <c r="B927"/>
      <c r="C927"/>
      <c r="D927" s="57"/>
      <c r="E927" s="57"/>
      <c r="F927" s="57"/>
      <c r="G927" s="57"/>
      <c r="H927" s="57"/>
      <c r="M927" s="57"/>
      <c r="N927" s="57"/>
      <c r="O927"/>
      <c r="P927"/>
      <c r="Q927"/>
      <c r="R927"/>
      <c r="S927"/>
      <c r="T927"/>
      <c r="U927"/>
      <c r="V927"/>
    </row>
    <row r="928" spans="1:22" x14ac:dyDescent="0.25">
      <c r="A928"/>
      <c r="B928"/>
      <c r="C928"/>
      <c r="D928" s="57"/>
      <c r="E928" s="57"/>
      <c r="F928" s="57"/>
      <c r="G928" s="57"/>
      <c r="H928" s="57"/>
      <c r="M928" s="57"/>
      <c r="N928" s="57"/>
      <c r="O928"/>
      <c r="P928"/>
      <c r="Q928"/>
      <c r="R928"/>
      <c r="S928"/>
      <c r="T928"/>
      <c r="U928"/>
      <c r="V928"/>
    </row>
    <row r="929" spans="1:22" x14ac:dyDescent="0.25">
      <c r="A929"/>
      <c r="B929"/>
      <c r="C929"/>
      <c r="D929" s="57"/>
      <c r="E929" s="57"/>
      <c r="F929" s="57"/>
      <c r="G929" s="57"/>
      <c r="H929" s="57"/>
      <c r="M929" s="57"/>
      <c r="N929" s="57"/>
      <c r="O929"/>
      <c r="P929"/>
      <c r="Q929"/>
      <c r="R929"/>
      <c r="S929"/>
      <c r="T929"/>
      <c r="U929"/>
      <c r="V929"/>
    </row>
    <row r="930" spans="1:22" x14ac:dyDescent="0.25">
      <c r="A930"/>
      <c r="B930"/>
      <c r="C930"/>
      <c r="D930" s="57"/>
      <c r="E930" s="57"/>
      <c r="F930" s="57"/>
      <c r="G930" s="57"/>
      <c r="H930" s="57"/>
      <c r="M930" s="57"/>
      <c r="N930" s="57"/>
      <c r="O930"/>
      <c r="P930"/>
      <c r="Q930"/>
      <c r="R930"/>
      <c r="S930"/>
      <c r="T930"/>
      <c r="U930"/>
      <c r="V930"/>
    </row>
    <row r="931" spans="1:22" x14ac:dyDescent="0.25">
      <c r="A931"/>
      <c r="B931"/>
      <c r="C931"/>
      <c r="D931" s="57"/>
      <c r="E931" s="57"/>
      <c r="F931" s="57"/>
      <c r="G931" s="57"/>
      <c r="H931" s="57"/>
      <c r="M931" s="57"/>
      <c r="N931" s="57"/>
      <c r="O931"/>
      <c r="P931"/>
      <c r="Q931"/>
      <c r="R931"/>
      <c r="S931"/>
      <c r="T931"/>
      <c r="U931"/>
      <c r="V931"/>
    </row>
    <row r="932" spans="1:22" x14ac:dyDescent="0.25">
      <c r="A932"/>
      <c r="B932"/>
      <c r="C932"/>
      <c r="D932" s="57"/>
      <c r="E932" s="57"/>
      <c r="F932" s="57"/>
      <c r="G932" s="57"/>
      <c r="H932" s="57"/>
      <c r="M932" s="57"/>
      <c r="N932" s="57"/>
      <c r="O932"/>
      <c r="P932"/>
      <c r="Q932"/>
      <c r="R932"/>
      <c r="S932"/>
      <c r="T932"/>
      <c r="U932"/>
      <c r="V932"/>
    </row>
    <row r="933" spans="1:22" x14ac:dyDescent="0.25">
      <c r="A933"/>
      <c r="B933"/>
      <c r="C933"/>
      <c r="D933" s="57"/>
      <c r="E933" s="57"/>
      <c r="F933" s="57"/>
      <c r="G933" s="57"/>
      <c r="H933" s="57"/>
      <c r="M933" s="57"/>
      <c r="N933" s="57"/>
      <c r="O933"/>
      <c r="P933"/>
      <c r="Q933"/>
      <c r="R933"/>
      <c r="S933"/>
      <c r="T933"/>
      <c r="U933"/>
      <c r="V933"/>
    </row>
    <row r="934" spans="1:22" x14ac:dyDescent="0.25">
      <c r="A934"/>
      <c r="B934"/>
      <c r="C934"/>
      <c r="D934" s="57"/>
      <c r="E934" s="57"/>
      <c r="F934" s="57"/>
      <c r="G934" s="57"/>
      <c r="H934" s="57"/>
      <c r="M934" s="57"/>
      <c r="N934" s="57"/>
      <c r="O934"/>
      <c r="P934"/>
      <c r="Q934"/>
      <c r="R934"/>
      <c r="S934"/>
      <c r="T934"/>
      <c r="U934"/>
      <c r="V934"/>
    </row>
    <row r="935" spans="1:22" x14ac:dyDescent="0.25">
      <c r="A935"/>
      <c r="B935"/>
      <c r="C935"/>
      <c r="D935" s="57"/>
      <c r="E935" s="57"/>
      <c r="F935" s="57"/>
      <c r="G935" s="57"/>
      <c r="H935" s="57"/>
      <c r="M935" s="57"/>
      <c r="N935" s="57"/>
      <c r="O935"/>
      <c r="P935"/>
      <c r="Q935"/>
      <c r="R935"/>
      <c r="S935"/>
      <c r="T935"/>
      <c r="U935"/>
      <c r="V935"/>
    </row>
    <row r="936" spans="1:22" x14ac:dyDescent="0.25">
      <c r="A936"/>
      <c r="B936"/>
      <c r="C936"/>
      <c r="D936" s="57"/>
      <c r="E936" s="57"/>
      <c r="F936" s="57"/>
      <c r="G936" s="57"/>
      <c r="H936" s="57"/>
      <c r="M936" s="57"/>
      <c r="N936" s="57"/>
      <c r="O936"/>
      <c r="P936"/>
      <c r="Q936"/>
      <c r="R936"/>
      <c r="S936"/>
      <c r="T936"/>
      <c r="U936"/>
      <c r="V936"/>
    </row>
    <row r="937" spans="1:22" x14ac:dyDescent="0.25">
      <c r="A937"/>
      <c r="B937"/>
      <c r="C937"/>
      <c r="D937" s="57"/>
      <c r="E937" s="57"/>
      <c r="F937" s="57"/>
      <c r="G937" s="57"/>
      <c r="H937" s="57"/>
      <c r="M937" s="57"/>
      <c r="N937" s="57"/>
      <c r="O937"/>
      <c r="P937"/>
      <c r="Q937"/>
      <c r="R937"/>
      <c r="S937"/>
      <c r="T937"/>
      <c r="U937"/>
      <c r="V937"/>
    </row>
    <row r="938" spans="1:22" x14ac:dyDescent="0.25">
      <c r="A938"/>
      <c r="B938"/>
      <c r="C938"/>
      <c r="D938" s="57"/>
      <c r="E938" s="57"/>
      <c r="F938" s="57"/>
      <c r="G938" s="57"/>
      <c r="H938" s="57"/>
      <c r="M938" s="57"/>
      <c r="N938" s="57"/>
      <c r="O938"/>
      <c r="P938"/>
      <c r="Q938"/>
      <c r="R938"/>
      <c r="S938"/>
      <c r="T938"/>
      <c r="U938"/>
      <c r="V938"/>
    </row>
    <row r="939" spans="1:22" x14ac:dyDescent="0.25">
      <c r="A939"/>
      <c r="B939"/>
      <c r="C939"/>
      <c r="D939" s="57"/>
      <c r="E939" s="57"/>
      <c r="F939" s="57"/>
      <c r="G939" s="57"/>
      <c r="H939" s="57"/>
      <c r="M939" s="57"/>
      <c r="N939" s="57"/>
      <c r="O939"/>
      <c r="P939"/>
      <c r="Q939"/>
      <c r="R939"/>
      <c r="S939"/>
      <c r="T939"/>
      <c r="U939"/>
      <c r="V939"/>
    </row>
    <row r="940" spans="1:22" x14ac:dyDescent="0.25">
      <c r="A940"/>
      <c r="B940"/>
      <c r="C940"/>
      <c r="D940" s="57"/>
      <c r="E940" s="57"/>
      <c r="F940" s="57"/>
      <c r="G940" s="57"/>
      <c r="H940" s="57"/>
      <c r="M940" s="57"/>
      <c r="N940" s="57"/>
      <c r="O940"/>
      <c r="P940"/>
      <c r="Q940"/>
      <c r="R940"/>
      <c r="S940"/>
      <c r="T940"/>
      <c r="U940"/>
      <c r="V940"/>
    </row>
    <row r="941" spans="1:22" x14ac:dyDescent="0.25">
      <c r="A941"/>
      <c r="B941"/>
      <c r="C941"/>
      <c r="D941" s="57"/>
      <c r="E941" s="57"/>
      <c r="F941" s="57"/>
      <c r="G941" s="57"/>
      <c r="H941" s="57"/>
      <c r="M941" s="57"/>
      <c r="N941" s="57"/>
      <c r="O941"/>
      <c r="P941"/>
      <c r="Q941"/>
      <c r="R941"/>
      <c r="S941"/>
      <c r="T941"/>
      <c r="U941"/>
      <c r="V941"/>
    </row>
    <row r="942" spans="1:22" x14ac:dyDescent="0.25">
      <c r="A942"/>
      <c r="B942"/>
      <c r="C942"/>
      <c r="D942" s="57"/>
      <c r="E942" s="57"/>
      <c r="F942" s="57"/>
      <c r="G942" s="57"/>
      <c r="H942" s="57"/>
      <c r="M942" s="57"/>
      <c r="N942" s="57"/>
      <c r="O942"/>
      <c r="P942"/>
      <c r="Q942"/>
      <c r="R942"/>
      <c r="S942"/>
      <c r="T942"/>
      <c r="U942"/>
      <c r="V942"/>
    </row>
    <row r="943" spans="1:22" x14ac:dyDescent="0.25">
      <c r="A943"/>
      <c r="B943"/>
      <c r="C943"/>
      <c r="D943" s="57"/>
      <c r="E943" s="57"/>
      <c r="F943" s="57"/>
      <c r="G943" s="57"/>
      <c r="H943" s="57"/>
      <c r="M943" s="57"/>
      <c r="N943" s="57"/>
      <c r="O943"/>
      <c r="P943"/>
      <c r="Q943"/>
      <c r="R943"/>
      <c r="S943"/>
      <c r="T943"/>
      <c r="U943"/>
      <c r="V943"/>
    </row>
    <row r="944" spans="1:22" x14ac:dyDescent="0.25">
      <c r="A944"/>
      <c r="B944"/>
      <c r="C944"/>
      <c r="D944" s="57"/>
      <c r="E944" s="57"/>
      <c r="F944" s="57"/>
      <c r="G944" s="57"/>
      <c r="H944" s="57"/>
      <c r="M944" s="57"/>
      <c r="N944" s="57"/>
      <c r="O944"/>
      <c r="P944"/>
      <c r="Q944"/>
      <c r="R944"/>
      <c r="S944"/>
      <c r="T944"/>
      <c r="U944"/>
      <c r="V944"/>
    </row>
    <row r="945" spans="1:22" x14ac:dyDescent="0.25">
      <c r="A945"/>
      <c r="B945"/>
      <c r="C945"/>
      <c r="D945" s="57"/>
      <c r="E945" s="57"/>
      <c r="F945" s="57"/>
      <c r="G945" s="57"/>
      <c r="H945" s="57"/>
      <c r="M945" s="57"/>
      <c r="N945" s="57"/>
      <c r="O945"/>
      <c r="P945"/>
      <c r="Q945"/>
      <c r="R945"/>
      <c r="S945"/>
      <c r="T945"/>
      <c r="U945"/>
      <c r="V945"/>
    </row>
    <row r="946" spans="1:22" x14ac:dyDescent="0.25">
      <c r="A946"/>
      <c r="B946"/>
      <c r="C946"/>
      <c r="D946" s="57"/>
      <c r="E946" s="57"/>
      <c r="F946" s="57"/>
      <c r="G946" s="57"/>
      <c r="H946" s="57"/>
      <c r="M946" s="57"/>
      <c r="N946" s="57"/>
      <c r="O946"/>
      <c r="P946"/>
      <c r="Q946"/>
      <c r="R946"/>
      <c r="S946"/>
      <c r="T946"/>
      <c r="U946"/>
      <c r="V946"/>
    </row>
    <row r="947" spans="1:22" x14ac:dyDescent="0.25">
      <c r="A947"/>
      <c r="B947"/>
      <c r="C947"/>
      <c r="D947" s="57"/>
      <c r="E947" s="57"/>
      <c r="F947" s="57"/>
      <c r="G947" s="57"/>
      <c r="H947" s="57"/>
      <c r="M947" s="57"/>
      <c r="N947" s="57"/>
      <c r="O947"/>
      <c r="P947"/>
      <c r="Q947"/>
      <c r="R947"/>
      <c r="S947"/>
      <c r="T947"/>
      <c r="U947"/>
      <c r="V947"/>
    </row>
    <row r="948" spans="1:22" x14ac:dyDescent="0.25">
      <c r="A948"/>
      <c r="B948"/>
      <c r="C948"/>
      <c r="D948" s="57"/>
      <c r="E948" s="57"/>
      <c r="F948" s="57"/>
      <c r="G948" s="57"/>
      <c r="H948" s="57"/>
      <c r="M948" s="57"/>
      <c r="N948" s="57"/>
      <c r="O948"/>
      <c r="P948"/>
      <c r="Q948"/>
      <c r="R948"/>
      <c r="S948"/>
      <c r="T948"/>
      <c r="U948"/>
      <c r="V948"/>
    </row>
    <row r="949" spans="1:22" x14ac:dyDescent="0.25">
      <c r="A949"/>
      <c r="B949"/>
      <c r="C949"/>
      <c r="D949" s="57"/>
      <c r="E949" s="57"/>
      <c r="F949" s="57"/>
      <c r="G949" s="57"/>
      <c r="H949" s="57"/>
      <c r="M949" s="57"/>
      <c r="N949" s="57"/>
      <c r="O949"/>
      <c r="P949"/>
      <c r="Q949"/>
      <c r="R949"/>
      <c r="S949"/>
      <c r="T949"/>
      <c r="U949"/>
      <c r="V949"/>
    </row>
    <row r="950" spans="1:22" x14ac:dyDescent="0.25">
      <c r="A950"/>
      <c r="B950"/>
      <c r="C950"/>
      <c r="D950" s="57"/>
      <c r="E950" s="57"/>
      <c r="F950" s="57"/>
      <c r="G950" s="57"/>
      <c r="H950" s="57"/>
      <c r="M950" s="57"/>
      <c r="N950" s="57"/>
      <c r="O950"/>
      <c r="P950"/>
      <c r="Q950"/>
      <c r="R950"/>
      <c r="S950"/>
      <c r="T950"/>
      <c r="U950"/>
      <c r="V950"/>
    </row>
    <row r="951" spans="1:22" x14ac:dyDescent="0.25">
      <c r="A951"/>
      <c r="B951"/>
      <c r="C951"/>
      <c r="D951" s="57"/>
      <c r="E951" s="57"/>
      <c r="F951" s="57"/>
      <c r="G951" s="57"/>
      <c r="H951" s="57"/>
      <c r="M951" s="57"/>
      <c r="N951" s="57"/>
      <c r="O951"/>
      <c r="P951"/>
      <c r="Q951"/>
      <c r="R951"/>
      <c r="S951"/>
      <c r="T951"/>
      <c r="U951"/>
      <c r="V951"/>
    </row>
    <row r="952" spans="1:22" x14ac:dyDescent="0.25">
      <c r="A952"/>
      <c r="B952"/>
      <c r="C952"/>
      <c r="D952" s="57"/>
      <c r="E952" s="57"/>
      <c r="F952" s="57"/>
      <c r="G952" s="57"/>
      <c r="H952" s="57"/>
      <c r="M952" s="57"/>
      <c r="N952" s="57"/>
      <c r="O952"/>
      <c r="P952"/>
      <c r="Q952"/>
      <c r="R952"/>
      <c r="S952"/>
      <c r="T952"/>
      <c r="U952"/>
      <c r="V952"/>
    </row>
    <row r="953" spans="1:22" x14ac:dyDescent="0.25">
      <c r="A953"/>
      <c r="B953"/>
      <c r="C953"/>
      <c r="D953" s="57"/>
      <c r="E953" s="57"/>
      <c r="F953" s="57"/>
      <c r="G953" s="57"/>
      <c r="H953" s="57"/>
      <c r="M953" s="57"/>
      <c r="N953" s="57"/>
      <c r="O953"/>
      <c r="P953"/>
      <c r="Q953"/>
      <c r="R953"/>
      <c r="S953"/>
      <c r="T953"/>
      <c r="U953"/>
      <c r="V953"/>
    </row>
    <row r="954" spans="1:22" x14ac:dyDescent="0.25">
      <c r="A954"/>
      <c r="B954"/>
      <c r="C954"/>
      <c r="D954" s="57"/>
      <c r="E954" s="57"/>
      <c r="F954" s="57"/>
      <c r="G954" s="57"/>
      <c r="H954" s="57"/>
      <c r="M954" s="57"/>
      <c r="N954" s="57"/>
      <c r="O954"/>
      <c r="P954"/>
      <c r="Q954"/>
      <c r="R954"/>
      <c r="S954"/>
      <c r="T954"/>
      <c r="U954"/>
      <c r="V954"/>
    </row>
    <row r="955" spans="1:22" x14ac:dyDescent="0.25">
      <c r="A955"/>
      <c r="B955"/>
      <c r="C955"/>
      <c r="D955" s="57"/>
      <c r="E955" s="57"/>
      <c r="F955" s="57"/>
      <c r="G955" s="57"/>
      <c r="H955" s="57"/>
      <c r="M955" s="57"/>
      <c r="N955" s="57"/>
      <c r="O955"/>
      <c r="P955"/>
      <c r="Q955"/>
      <c r="R955"/>
      <c r="S955"/>
      <c r="T955"/>
      <c r="U955"/>
      <c r="V955"/>
    </row>
    <row r="956" spans="1:22" x14ac:dyDescent="0.25">
      <c r="A956"/>
      <c r="B956"/>
      <c r="C956"/>
      <c r="D956" s="57"/>
      <c r="E956" s="57"/>
      <c r="F956" s="57"/>
      <c r="G956" s="57"/>
      <c r="H956" s="57"/>
      <c r="M956" s="57"/>
      <c r="N956" s="57"/>
      <c r="O956"/>
      <c r="P956"/>
      <c r="Q956"/>
      <c r="R956"/>
      <c r="S956"/>
      <c r="T956"/>
      <c r="U956"/>
      <c r="V956"/>
    </row>
    <row r="957" spans="1:22" x14ac:dyDescent="0.25">
      <c r="A957"/>
      <c r="B957"/>
      <c r="C957"/>
      <c r="D957" s="57"/>
      <c r="E957" s="57"/>
      <c r="F957" s="57"/>
      <c r="G957" s="57"/>
      <c r="H957" s="57"/>
      <c r="M957" s="57"/>
      <c r="N957" s="57"/>
      <c r="O957"/>
      <c r="P957"/>
      <c r="Q957"/>
      <c r="R957"/>
      <c r="S957"/>
      <c r="T957"/>
      <c r="U957"/>
      <c r="V957"/>
    </row>
    <row r="958" spans="1:22" x14ac:dyDescent="0.25">
      <c r="A958"/>
      <c r="B958"/>
      <c r="C958"/>
      <c r="D958" s="57"/>
      <c r="E958" s="57"/>
      <c r="F958" s="57"/>
      <c r="G958" s="57"/>
      <c r="H958" s="57"/>
      <c r="M958" s="57"/>
      <c r="N958" s="57"/>
      <c r="O958"/>
      <c r="P958"/>
      <c r="Q958"/>
      <c r="R958"/>
      <c r="S958"/>
      <c r="T958"/>
      <c r="U958"/>
      <c r="V958"/>
    </row>
    <row r="959" spans="1:22" x14ac:dyDescent="0.25">
      <c r="A959"/>
      <c r="B959"/>
      <c r="C959"/>
      <c r="D959" s="57"/>
      <c r="E959" s="57"/>
      <c r="F959" s="57"/>
      <c r="G959" s="57"/>
      <c r="H959" s="57"/>
      <c r="M959" s="57"/>
      <c r="N959" s="57"/>
      <c r="O959"/>
      <c r="P959"/>
      <c r="Q959"/>
      <c r="R959"/>
      <c r="S959"/>
      <c r="T959"/>
      <c r="U959"/>
      <c r="V959"/>
    </row>
    <row r="960" spans="1:22" x14ac:dyDescent="0.25">
      <c r="A960"/>
      <c r="B960"/>
      <c r="C960"/>
      <c r="D960" s="57"/>
      <c r="E960" s="57"/>
      <c r="F960" s="57"/>
      <c r="G960" s="57"/>
      <c r="H960" s="57"/>
      <c r="M960" s="57"/>
      <c r="N960" s="57"/>
      <c r="O960"/>
      <c r="P960"/>
      <c r="Q960"/>
      <c r="R960"/>
      <c r="S960"/>
      <c r="T960"/>
      <c r="U960"/>
      <c r="V960"/>
    </row>
    <row r="961" spans="1:22" x14ac:dyDescent="0.25">
      <c r="A961"/>
      <c r="B961"/>
      <c r="C961"/>
      <c r="D961" s="57"/>
      <c r="E961" s="57"/>
      <c r="F961" s="57"/>
      <c r="G961" s="57"/>
      <c r="H961" s="57"/>
      <c r="M961" s="57"/>
      <c r="N961" s="57"/>
      <c r="O961"/>
      <c r="P961"/>
      <c r="Q961"/>
      <c r="R961"/>
      <c r="S961"/>
      <c r="T961"/>
      <c r="U961"/>
      <c r="V961"/>
    </row>
    <row r="962" spans="1:22" x14ac:dyDescent="0.25">
      <c r="A962"/>
      <c r="B962"/>
      <c r="C962"/>
      <c r="D962" s="57"/>
      <c r="E962" s="57"/>
      <c r="F962" s="57"/>
      <c r="G962" s="57"/>
      <c r="H962" s="57"/>
      <c r="M962" s="57"/>
      <c r="N962" s="57"/>
      <c r="O962"/>
      <c r="P962"/>
      <c r="Q962"/>
      <c r="R962"/>
      <c r="S962"/>
      <c r="T962"/>
      <c r="U962"/>
      <c r="V962"/>
    </row>
    <row r="963" spans="1:22" x14ac:dyDescent="0.25">
      <c r="A963"/>
      <c r="B963"/>
      <c r="C963"/>
      <c r="D963" s="57"/>
      <c r="E963" s="57"/>
      <c r="F963" s="57"/>
      <c r="G963" s="57"/>
      <c r="H963" s="57"/>
      <c r="M963" s="57"/>
      <c r="N963" s="57"/>
      <c r="O963"/>
      <c r="P963"/>
      <c r="Q963"/>
      <c r="R963"/>
      <c r="S963"/>
      <c r="T963"/>
      <c r="U963"/>
      <c r="V963"/>
    </row>
    <row r="964" spans="1:22" x14ac:dyDescent="0.25">
      <c r="A964"/>
      <c r="B964"/>
      <c r="C964"/>
      <c r="D964" s="57"/>
      <c r="E964" s="57"/>
      <c r="F964" s="57"/>
      <c r="G964" s="57"/>
      <c r="H964" s="57"/>
      <c r="M964" s="57"/>
      <c r="N964" s="57"/>
      <c r="O964"/>
      <c r="P964"/>
      <c r="Q964"/>
      <c r="R964"/>
      <c r="S964"/>
      <c r="T964"/>
      <c r="U964"/>
      <c r="V964"/>
    </row>
    <row r="965" spans="1:22" x14ac:dyDescent="0.25">
      <c r="A965"/>
      <c r="B965"/>
      <c r="C965"/>
      <c r="D965" s="57"/>
      <c r="E965" s="57"/>
      <c r="F965" s="57"/>
      <c r="G965" s="57"/>
      <c r="H965" s="57"/>
      <c r="M965" s="57"/>
      <c r="N965" s="57"/>
      <c r="O965"/>
      <c r="P965"/>
      <c r="Q965"/>
      <c r="R965"/>
      <c r="S965"/>
      <c r="T965"/>
      <c r="U965"/>
      <c r="V965"/>
    </row>
    <row r="966" spans="1:22" x14ac:dyDescent="0.25">
      <c r="A966"/>
      <c r="B966"/>
      <c r="C966"/>
      <c r="D966" s="57"/>
      <c r="E966" s="57"/>
      <c r="F966" s="57"/>
      <c r="G966" s="57"/>
      <c r="H966" s="57"/>
      <c r="M966" s="57"/>
      <c r="N966" s="57"/>
      <c r="O966"/>
      <c r="P966"/>
      <c r="Q966"/>
      <c r="R966"/>
      <c r="S966"/>
      <c r="T966"/>
      <c r="U966"/>
      <c r="V966"/>
    </row>
    <row r="967" spans="1:22" x14ac:dyDescent="0.25">
      <c r="A967"/>
      <c r="B967"/>
      <c r="C967"/>
      <c r="D967" s="57"/>
      <c r="E967" s="57"/>
      <c r="F967" s="57"/>
      <c r="G967" s="57"/>
      <c r="H967" s="57"/>
      <c r="M967" s="57"/>
      <c r="N967" s="57"/>
      <c r="O967"/>
      <c r="P967"/>
      <c r="Q967"/>
      <c r="R967"/>
      <c r="S967"/>
      <c r="T967"/>
      <c r="U967"/>
      <c r="V967"/>
    </row>
    <row r="968" spans="1:22" x14ac:dyDescent="0.25">
      <c r="A968"/>
      <c r="B968"/>
      <c r="C968"/>
      <c r="D968" s="57"/>
      <c r="E968" s="57"/>
      <c r="F968" s="57"/>
      <c r="G968" s="57"/>
      <c r="H968" s="57"/>
      <c r="M968" s="57"/>
      <c r="N968" s="57"/>
      <c r="O968"/>
      <c r="P968"/>
      <c r="Q968"/>
      <c r="R968"/>
      <c r="S968"/>
      <c r="T968"/>
      <c r="U968"/>
      <c r="V968"/>
    </row>
    <row r="969" spans="1:22" x14ac:dyDescent="0.25">
      <c r="A969"/>
      <c r="B969"/>
      <c r="C969"/>
      <c r="D969" s="57"/>
      <c r="E969" s="57"/>
      <c r="F969" s="57"/>
      <c r="G969" s="57"/>
      <c r="H969" s="57"/>
      <c r="M969" s="57"/>
      <c r="N969" s="57"/>
      <c r="O969"/>
      <c r="P969"/>
      <c r="Q969"/>
      <c r="R969"/>
      <c r="S969"/>
      <c r="T969"/>
      <c r="U969"/>
      <c r="V969"/>
    </row>
    <row r="970" spans="1:22" x14ac:dyDescent="0.25">
      <c r="A970"/>
      <c r="B970"/>
      <c r="C970"/>
      <c r="D970" s="57"/>
      <c r="E970" s="57"/>
      <c r="F970" s="57"/>
      <c r="G970" s="57"/>
      <c r="H970" s="57"/>
      <c r="M970" s="57"/>
      <c r="N970" s="57"/>
      <c r="O970"/>
      <c r="P970"/>
      <c r="Q970"/>
      <c r="R970"/>
      <c r="S970"/>
      <c r="T970"/>
      <c r="U970"/>
      <c r="V970"/>
    </row>
    <row r="971" spans="1:22" x14ac:dyDescent="0.25">
      <c r="A971"/>
      <c r="B971"/>
      <c r="C971"/>
      <c r="D971" s="57"/>
      <c r="E971" s="57"/>
      <c r="F971" s="57"/>
      <c r="G971" s="57"/>
      <c r="H971" s="57"/>
      <c r="M971" s="57"/>
      <c r="N971" s="57"/>
      <c r="O971"/>
      <c r="P971"/>
      <c r="Q971"/>
      <c r="R971"/>
      <c r="S971"/>
      <c r="T971"/>
      <c r="U971"/>
      <c r="V971"/>
    </row>
    <row r="972" spans="1:22" x14ac:dyDescent="0.25">
      <c r="A972"/>
      <c r="B972"/>
      <c r="C972"/>
      <c r="D972" s="57"/>
      <c r="E972" s="57"/>
      <c r="F972" s="57"/>
      <c r="G972" s="57"/>
      <c r="H972" s="57"/>
      <c r="M972" s="57"/>
      <c r="N972" s="57"/>
      <c r="O972"/>
      <c r="P972"/>
      <c r="Q972"/>
      <c r="R972"/>
      <c r="S972"/>
      <c r="T972"/>
      <c r="U972"/>
      <c r="V972"/>
    </row>
    <row r="973" spans="1:22" x14ac:dyDescent="0.25">
      <c r="A973"/>
      <c r="B973"/>
      <c r="C973"/>
      <c r="D973" s="57"/>
      <c r="E973" s="57"/>
      <c r="F973" s="57"/>
      <c r="G973" s="57"/>
      <c r="H973" s="57"/>
      <c r="M973" s="57"/>
      <c r="N973" s="57"/>
      <c r="O973"/>
      <c r="P973"/>
      <c r="Q973"/>
      <c r="R973"/>
      <c r="S973"/>
      <c r="T973"/>
      <c r="U973"/>
      <c r="V973"/>
    </row>
    <row r="974" spans="1:22" x14ac:dyDescent="0.25">
      <c r="A974"/>
      <c r="B974"/>
      <c r="C974"/>
      <c r="D974" s="57"/>
      <c r="E974" s="57"/>
      <c r="F974" s="57"/>
      <c r="G974" s="57"/>
      <c r="H974" s="57"/>
      <c r="M974" s="57"/>
      <c r="N974" s="57"/>
      <c r="O974"/>
      <c r="P974"/>
      <c r="Q974"/>
      <c r="R974"/>
      <c r="S974"/>
      <c r="T974"/>
      <c r="U974"/>
      <c r="V974"/>
    </row>
    <row r="975" spans="1:22" x14ac:dyDescent="0.25">
      <c r="A975"/>
      <c r="B975"/>
      <c r="C975"/>
      <c r="D975" s="57"/>
      <c r="E975" s="57"/>
      <c r="F975" s="57"/>
      <c r="G975" s="57"/>
      <c r="H975" s="57"/>
      <c r="M975" s="57"/>
      <c r="N975" s="57"/>
      <c r="O975"/>
      <c r="P975"/>
      <c r="Q975"/>
      <c r="R975"/>
      <c r="S975"/>
      <c r="T975"/>
      <c r="U975"/>
      <c r="V975"/>
    </row>
    <row r="976" spans="1:22" x14ac:dyDescent="0.25">
      <c r="A976"/>
      <c r="B976"/>
      <c r="C976"/>
      <c r="D976" s="57"/>
      <c r="E976" s="57"/>
      <c r="F976" s="57"/>
      <c r="G976" s="57"/>
      <c r="H976" s="57"/>
      <c r="M976" s="57"/>
      <c r="N976" s="57"/>
      <c r="O976"/>
      <c r="P976"/>
      <c r="Q976"/>
      <c r="R976"/>
      <c r="S976"/>
      <c r="T976"/>
      <c r="U976"/>
      <c r="V976"/>
    </row>
    <row r="977" spans="1:22" x14ac:dyDescent="0.25">
      <c r="A977"/>
      <c r="B977"/>
      <c r="C977"/>
      <c r="D977" s="57"/>
      <c r="E977" s="57"/>
      <c r="F977" s="57"/>
      <c r="G977" s="57"/>
      <c r="H977" s="57"/>
      <c r="M977" s="57"/>
      <c r="N977" s="57"/>
      <c r="O977"/>
      <c r="P977"/>
      <c r="Q977"/>
      <c r="R977"/>
      <c r="S977"/>
      <c r="T977"/>
      <c r="U977"/>
      <c r="V977"/>
    </row>
    <row r="978" spans="1:22" x14ac:dyDescent="0.25">
      <c r="A978"/>
      <c r="B978"/>
      <c r="C978"/>
      <c r="D978" s="57"/>
      <c r="E978" s="57"/>
      <c r="F978" s="57"/>
      <c r="G978" s="57"/>
      <c r="H978" s="57"/>
      <c r="M978" s="57"/>
      <c r="N978" s="57"/>
      <c r="O978"/>
      <c r="P978"/>
      <c r="Q978"/>
      <c r="R978"/>
      <c r="S978"/>
      <c r="T978"/>
      <c r="U978"/>
      <c r="V978"/>
    </row>
    <row r="979" spans="1:22" x14ac:dyDescent="0.25">
      <c r="A979"/>
      <c r="B979"/>
      <c r="C979"/>
      <c r="D979" s="57"/>
      <c r="E979" s="57"/>
      <c r="F979" s="57"/>
      <c r="G979" s="57"/>
      <c r="H979" s="57"/>
      <c r="M979" s="57"/>
      <c r="N979" s="57"/>
      <c r="O979"/>
      <c r="P979"/>
      <c r="Q979"/>
      <c r="R979"/>
      <c r="S979"/>
      <c r="T979"/>
      <c r="U979"/>
      <c r="V979"/>
    </row>
    <row r="980" spans="1:22" x14ac:dyDescent="0.25">
      <c r="A980"/>
      <c r="B980"/>
      <c r="C980"/>
      <c r="D980" s="57"/>
      <c r="E980" s="57"/>
      <c r="F980" s="57"/>
      <c r="G980" s="57"/>
      <c r="H980" s="57"/>
      <c r="M980" s="57"/>
      <c r="N980" s="57"/>
      <c r="O980"/>
      <c r="P980"/>
      <c r="Q980"/>
      <c r="R980"/>
      <c r="S980"/>
      <c r="T980"/>
      <c r="U980"/>
      <c r="V980"/>
    </row>
    <row r="981" spans="1:22" x14ac:dyDescent="0.25">
      <c r="A981"/>
      <c r="B981"/>
      <c r="C981"/>
      <c r="D981" s="57"/>
      <c r="E981" s="57"/>
      <c r="F981" s="57"/>
      <c r="G981" s="57"/>
      <c r="H981" s="57"/>
      <c r="M981" s="57"/>
      <c r="N981" s="57"/>
      <c r="O981"/>
      <c r="P981"/>
      <c r="Q981"/>
      <c r="R981"/>
      <c r="S981"/>
      <c r="T981"/>
      <c r="U981"/>
      <c r="V981"/>
    </row>
    <row r="982" spans="1:22" x14ac:dyDescent="0.25">
      <c r="A982"/>
      <c r="B982"/>
      <c r="C982"/>
      <c r="D982" s="57"/>
      <c r="E982" s="57"/>
      <c r="F982" s="57"/>
      <c r="G982" s="57"/>
      <c r="H982" s="57"/>
      <c r="M982" s="57"/>
      <c r="N982" s="57"/>
      <c r="O982"/>
      <c r="P982"/>
      <c r="Q982"/>
      <c r="R982"/>
      <c r="S982"/>
      <c r="T982"/>
      <c r="U982"/>
      <c r="V982"/>
    </row>
    <row r="983" spans="1:22" x14ac:dyDescent="0.25">
      <c r="A983"/>
      <c r="B983"/>
      <c r="C983"/>
      <c r="D983" s="57"/>
      <c r="E983" s="57"/>
      <c r="F983" s="57"/>
      <c r="G983" s="57"/>
      <c r="H983" s="57"/>
      <c r="M983" s="57"/>
      <c r="N983" s="57"/>
      <c r="O983"/>
      <c r="P983"/>
      <c r="Q983"/>
      <c r="R983"/>
      <c r="S983"/>
      <c r="T983"/>
      <c r="U983"/>
      <c r="V983"/>
    </row>
    <row r="984" spans="1:22" x14ac:dyDescent="0.25">
      <c r="A984"/>
      <c r="B984"/>
      <c r="C984"/>
      <c r="D984" s="57"/>
      <c r="E984" s="57"/>
      <c r="F984" s="57"/>
      <c r="G984" s="57"/>
      <c r="H984" s="57"/>
      <c r="M984" s="57"/>
      <c r="N984" s="57"/>
      <c r="O984"/>
      <c r="P984"/>
      <c r="Q984"/>
      <c r="R984"/>
      <c r="S984"/>
      <c r="T984"/>
      <c r="U984"/>
      <c r="V984"/>
    </row>
    <row r="985" spans="1:22" x14ac:dyDescent="0.25">
      <c r="A985"/>
      <c r="B985"/>
      <c r="C985"/>
      <c r="D985" s="57"/>
      <c r="E985" s="57"/>
      <c r="F985" s="57"/>
      <c r="G985" s="57"/>
      <c r="H985" s="57"/>
      <c r="M985" s="57"/>
      <c r="N985" s="57"/>
      <c r="O985"/>
      <c r="P985"/>
      <c r="Q985"/>
      <c r="R985"/>
      <c r="S985"/>
      <c r="T985"/>
      <c r="U985"/>
      <c r="V985"/>
    </row>
    <row r="986" spans="1:22" x14ac:dyDescent="0.25">
      <c r="A986"/>
      <c r="B986"/>
      <c r="C986"/>
      <c r="D986" s="57"/>
      <c r="E986" s="57"/>
      <c r="F986" s="57"/>
      <c r="G986" s="57"/>
      <c r="H986" s="57"/>
      <c r="M986" s="57"/>
      <c r="N986" s="57"/>
      <c r="O986"/>
      <c r="P986"/>
      <c r="Q986"/>
      <c r="R986"/>
      <c r="S986"/>
      <c r="T986"/>
      <c r="U986"/>
      <c r="V986"/>
    </row>
    <row r="987" spans="1:22" x14ac:dyDescent="0.25">
      <c r="A987"/>
      <c r="B987"/>
      <c r="C987"/>
      <c r="D987" s="57"/>
      <c r="E987" s="57"/>
      <c r="F987" s="57"/>
      <c r="G987" s="57"/>
      <c r="H987" s="57"/>
      <c r="M987" s="57"/>
      <c r="N987" s="57"/>
      <c r="O987"/>
      <c r="P987"/>
      <c r="Q987"/>
      <c r="R987"/>
      <c r="S987"/>
      <c r="T987"/>
      <c r="U987"/>
      <c r="V987"/>
    </row>
    <row r="988" spans="1:22" x14ac:dyDescent="0.25">
      <c r="A988"/>
      <c r="B988"/>
      <c r="C988"/>
      <c r="D988" s="57"/>
      <c r="E988" s="57"/>
      <c r="F988" s="57"/>
      <c r="G988" s="57"/>
      <c r="H988" s="57"/>
      <c r="M988" s="57"/>
      <c r="N988" s="57"/>
      <c r="O988"/>
      <c r="P988"/>
      <c r="Q988"/>
      <c r="R988"/>
      <c r="S988"/>
      <c r="T988"/>
      <c r="U988"/>
      <c r="V988"/>
    </row>
    <row r="989" spans="1:22" x14ac:dyDescent="0.25">
      <c r="A989"/>
      <c r="B989"/>
      <c r="C989"/>
      <c r="D989" s="57"/>
      <c r="E989" s="57"/>
      <c r="F989" s="57"/>
      <c r="G989" s="57"/>
      <c r="H989" s="57"/>
      <c r="M989" s="57"/>
      <c r="N989" s="57"/>
      <c r="O989"/>
      <c r="P989"/>
      <c r="Q989"/>
      <c r="R989"/>
      <c r="S989"/>
      <c r="T989"/>
      <c r="U989"/>
      <c r="V989"/>
    </row>
    <row r="990" spans="1:22" x14ac:dyDescent="0.25">
      <c r="A990"/>
      <c r="B990"/>
      <c r="C990"/>
      <c r="D990" s="57"/>
      <c r="E990" s="57"/>
      <c r="F990" s="57"/>
      <c r="G990" s="57"/>
      <c r="H990" s="57"/>
      <c r="M990" s="57"/>
      <c r="N990" s="57"/>
      <c r="O990"/>
      <c r="P990"/>
      <c r="Q990"/>
      <c r="R990"/>
      <c r="S990"/>
      <c r="T990"/>
      <c r="U990"/>
      <c r="V990"/>
    </row>
    <row r="991" spans="1:22" x14ac:dyDescent="0.25">
      <c r="A991"/>
      <c r="B991"/>
      <c r="C991"/>
      <c r="D991" s="57"/>
      <c r="E991" s="57"/>
      <c r="F991" s="57"/>
      <c r="G991" s="57"/>
      <c r="H991" s="57"/>
      <c r="M991" s="57"/>
      <c r="N991" s="57"/>
      <c r="O991"/>
      <c r="P991"/>
      <c r="Q991"/>
      <c r="R991"/>
      <c r="S991"/>
      <c r="T991"/>
      <c r="U991"/>
      <c r="V991"/>
    </row>
    <row r="992" spans="1:22" x14ac:dyDescent="0.25">
      <c r="A992"/>
      <c r="B992"/>
      <c r="C992"/>
      <c r="D992" s="57"/>
      <c r="E992" s="57"/>
      <c r="F992" s="57"/>
      <c r="G992" s="57"/>
      <c r="H992" s="57"/>
      <c r="M992" s="57"/>
      <c r="N992" s="57"/>
      <c r="O992"/>
      <c r="P992"/>
      <c r="Q992"/>
      <c r="R992"/>
      <c r="S992"/>
      <c r="T992"/>
      <c r="U992"/>
      <c r="V992"/>
    </row>
    <row r="993" spans="1:22" x14ac:dyDescent="0.25">
      <c r="A993"/>
      <c r="B993"/>
      <c r="C993"/>
      <c r="D993" s="57"/>
      <c r="E993" s="57"/>
      <c r="F993" s="57"/>
      <c r="G993" s="57"/>
      <c r="H993" s="57"/>
      <c r="M993" s="57"/>
      <c r="N993" s="57"/>
      <c r="O993"/>
      <c r="P993"/>
      <c r="Q993"/>
      <c r="R993"/>
      <c r="S993"/>
      <c r="T993"/>
      <c r="U993"/>
      <c r="V993"/>
    </row>
    <row r="994" spans="1:22" x14ac:dyDescent="0.25">
      <c r="A994"/>
      <c r="B994"/>
      <c r="C994"/>
      <c r="D994" s="57"/>
      <c r="E994" s="57"/>
      <c r="F994" s="57"/>
      <c r="G994" s="57"/>
      <c r="H994" s="57"/>
      <c r="M994" s="57"/>
      <c r="N994" s="57"/>
      <c r="O994"/>
      <c r="P994"/>
      <c r="Q994"/>
      <c r="R994"/>
      <c r="S994"/>
      <c r="T994"/>
      <c r="U994"/>
      <c r="V994"/>
    </row>
    <row r="995" spans="1:22" x14ac:dyDescent="0.25">
      <c r="A995"/>
      <c r="B995"/>
      <c r="C995"/>
      <c r="D995" s="57"/>
      <c r="E995" s="57"/>
      <c r="F995" s="57"/>
      <c r="G995" s="57"/>
      <c r="H995" s="57"/>
      <c r="M995" s="57"/>
      <c r="N995" s="57"/>
      <c r="O995"/>
      <c r="P995"/>
      <c r="Q995"/>
      <c r="R995"/>
      <c r="S995"/>
      <c r="T995"/>
      <c r="U995"/>
      <c r="V995"/>
    </row>
    <row r="996" spans="1:22" x14ac:dyDescent="0.25">
      <c r="A996"/>
      <c r="B996"/>
      <c r="C996"/>
      <c r="D996" s="57"/>
      <c r="E996" s="57"/>
      <c r="F996" s="57"/>
      <c r="G996" s="57"/>
      <c r="H996" s="57"/>
      <c r="M996" s="57"/>
      <c r="N996" s="57"/>
      <c r="O996"/>
      <c r="P996"/>
      <c r="Q996"/>
      <c r="R996"/>
      <c r="S996"/>
      <c r="T996"/>
      <c r="U996"/>
      <c r="V996"/>
    </row>
    <row r="997" spans="1:22" x14ac:dyDescent="0.25">
      <c r="A997"/>
      <c r="B997"/>
      <c r="C997"/>
      <c r="D997" s="57"/>
      <c r="E997" s="57"/>
      <c r="F997" s="57"/>
      <c r="G997" s="57"/>
      <c r="H997" s="57"/>
      <c r="M997" s="57"/>
      <c r="N997" s="57"/>
      <c r="O997"/>
      <c r="P997"/>
      <c r="Q997"/>
      <c r="R997"/>
      <c r="S997"/>
      <c r="T997"/>
      <c r="U997"/>
      <c r="V997"/>
    </row>
    <row r="998" spans="1:22" x14ac:dyDescent="0.25">
      <c r="A998"/>
      <c r="B998"/>
      <c r="C998"/>
      <c r="D998" s="57"/>
      <c r="E998" s="57"/>
      <c r="F998" s="57"/>
      <c r="G998" s="57"/>
      <c r="H998" s="57"/>
      <c r="M998" s="57"/>
      <c r="N998" s="57"/>
      <c r="O998"/>
      <c r="P998"/>
      <c r="Q998"/>
      <c r="R998"/>
      <c r="S998"/>
      <c r="T998"/>
      <c r="U998"/>
      <c r="V998"/>
    </row>
    <row r="999" spans="1:22" x14ac:dyDescent="0.25">
      <c r="A999"/>
      <c r="B999"/>
      <c r="C999"/>
      <c r="D999" s="57"/>
      <c r="E999" s="57"/>
      <c r="F999" s="57"/>
      <c r="G999" s="57"/>
      <c r="H999" s="57"/>
      <c r="M999" s="57"/>
      <c r="N999" s="57"/>
      <c r="O999"/>
      <c r="P999"/>
      <c r="Q999"/>
      <c r="R999"/>
      <c r="S999"/>
      <c r="T999"/>
      <c r="U999"/>
      <c r="V999"/>
    </row>
    <row r="1000" spans="1:22" x14ac:dyDescent="0.25">
      <c r="A1000"/>
      <c r="B1000"/>
      <c r="C1000"/>
      <c r="D1000" s="57"/>
      <c r="E1000" s="57"/>
      <c r="F1000" s="57"/>
      <c r="G1000" s="57"/>
      <c r="H1000" s="57"/>
      <c r="M1000" s="57"/>
      <c r="N1000" s="57"/>
      <c r="O1000"/>
      <c r="P1000"/>
      <c r="Q1000"/>
      <c r="R1000"/>
      <c r="S1000"/>
      <c r="T1000"/>
      <c r="U1000"/>
      <c r="V1000"/>
    </row>
    <row r="1001" spans="1:22" x14ac:dyDescent="0.25">
      <c r="A1001"/>
      <c r="B1001"/>
      <c r="C1001"/>
      <c r="D1001" s="57"/>
      <c r="E1001" s="57"/>
      <c r="F1001" s="57"/>
      <c r="G1001" s="57"/>
      <c r="H1001" s="57"/>
      <c r="M1001" s="57"/>
      <c r="N1001" s="57"/>
      <c r="O1001"/>
      <c r="P1001"/>
      <c r="Q1001"/>
      <c r="R1001"/>
      <c r="S1001"/>
      <c r="T1001"/>
      <c r="U1001"/>
      <c r="V1001"/>
    </row>
    <row r="1002" spans="1:22" x14ac:dyDescent="0.25">
      <c r="A1002"/>
      <c r="B1002"/>
      <c r="C1002"/>
      <c r="D1002" s="57"/>
      <c r="E1002" s="57"/>
      <c r="F1002" s="57"/>
      <c r="G1002" s="57"/>
      <c r="H1002" s="57"/>
      <c r="M1002" s="57"/>
      <c r="N1002" s="57"/>
      <c r="O1002"/>
      <c r="P1002"/>
      <c r="Q1002"/>
      <c r="R1002"/>
      <c r="S1002"/>
      <c r="T1002"/>
      <c r="U1002"/>
      <c r="V1002"/>
    </row>
    <row r="1003" spans="1:22" x14ac:dyDescent="0.25">
      <c r="A1003"/>
      <c r="B1003"/>
      <c r="C1003"/>
      <c r="D1003" s="57"/>
      <c r="E1003" s="57"/>
      <c r="F1003" s="57"/>
      <c r="G1003" s="57"/>
      <c r="H1003" s="57"/>
      <c r="M1003" s="57"/>
      <c r="N1003" s="57"/>
      <c r="O1003"/>
      <c r="P1003"/>
      <c r="Q1003"/>
      <c r="R1003"/>
      <c r="S1003"/>
      <c r="T1003"/>
      <c r="U1003"/>
      <c r="V1003"/>
    </row>
    <row r="1004" spans="1:22" x14ac:dyDescent="0.25">
      <c r="A1004"/>
      <c r="B1004"/>
      <c r="C1004"/>
      <c r="D1004" s="57"/>
      <c r="E1004" s="57"/>
      <c r="F1004" s="57"/>
      <c r="G1004" s="57"/>
      <c r="H1004" s="57"/>
      <c r="M1004" s="57"/>
      <c r="N1004" s="57"/>
      <c r="O1004"/>
      <c r="P1004"/>
      <c r="Q1004"/>
      <c r="R1004"/>
      <c r="S1004"/>
      <c r="T1004"/>
      <c r="U1004"/>
      <c r="V1004"/>
    </row>
    <row r="1005" spans="1:22" x14ac:dyDescent="0.25">
      <c r="A1005"/>
      <c r="B1005"/>
      <c r="C1005"/>
      <c r="D1005" s="57"/>
      <c r="E1005" s="57"/>
      <c r="F1005" s="57"/>
      <c r="G1005" s="57"/>
      <c r="H1005" s="57"/>
      <c r="M1005" s="57"/>
      <c r="N1005" s="57"/>
      <c r="O1005"/>
      <c r="P1005"/>
      <c r="Q1005"/>
      <c r="R1005"/>
      <c r="S1005"/>
      <c r="T1005"/>
      <c r="U1005"/>
      <c r="V1005"/>
    </row>
    <row r="1006" spans="1:22" x14ac:dyDescent="0.25">
      <c r="A1006"/>
      <c r="B1006"/>
      <c r="C1006"/>
      <c r="D1006" s="57"/>
      <c r="E1006" s="57"/>
      <c r="F1006" s="57"/>
      <c r="G1006" s="57"/>
      <c r="H1006" s="57"/>
      <c r="M1006" s="57"/>
      <c r="N1006" s="57"/>
      <c r="O1006"/>
      <c r="P1006"/>
      <c r="Q1006"/>
      <c r="R1006"/>
      <c r="S1006"/>
      <c r="T1006"/>
      <c r="U1006"/>
      <c r="V1006"/>
    </row>
    <row r="1007" spans="1:22" x14ac:dyDescent="0.25">
      <c r="A1007"/>
      <c r="B1007"/>
      <c r="C1007"/>
      <c r="D1007" s="57"/>
      <c r="E1007" s="57"/>
      <c r="F1007" s="57"/>
      <c r="G1007" s="57"/>
      <c r="H1007" s="57"/>
      <c r="M1007" s="57"/>
      <c r="N1007" s="57"/>
      <c r="O1007"/>
      <c r="P1007"/>
      <c r="Q1007"/>
      <c r="R1007"/>
      <c r="S1007"/>
      <c r="T1007"/>
      <c r="U1007"/>
      <c r="V1007"/>
    </row>
    <row r="1008" spans="1:22" x14ac:dyDescent="0.25">
      <c r="A1008"/>
      <c r="B1008"/>
      <c r="C1008"/>
      <c r="D1008" s="57"/>
      <c r="E1008" s="57"/>
      <c r="F1008" s="57"/>
      <c r="G1008" s="57"/>
      <c r="H1008" s="57"/>
      <c r="M1008" s="57"/>
      <c r="N1008" s="57"/>
      <c r="O1008"/>
      <c r="P1008"/>
      <c r="Q1008"/>
      <c r="R1008"/>
      <c r="S1008"/>
      <c r="T1008"/>
      <c r="U1008"/>
      <c r="V1008"/>
    </row>
    <row r="1009" spans="1:22" x14ac:dyDescent="0.25">
      <c r="A1009"/>
      <c r="B1009"/>
      <c r="C1009"/>
      <c r="D1009" s="57"/>
      <c r="E1009" s="57"/>
      <c r="F1009" s="57"/>
      <c r="G1009" s="57"/>
      <c r="H1009" s="57"/>
      <c r="M1009" s="57"/>
      <c r="N1009" s="57"/>
      <c r="O1009"/>
      <c r="P1009"/>
      <c r="Q1009"/>
      <c r="R1009"/>
      <c r="S1009"/>
      <c r="T1009"/>
      <c r="U1009"/>
      <c r="V1009"/>
    </row>
    <row r="1010" spans="1:22" x14ac:dyDescent="0.25">
      <c r="A1010"/>
      <c r="B1010"/>
      <c r="C1010"/>
      <c r="D1010" s="57"/>
      <c r="E1010" s="57"/>
      <c r="F1010" s="57"/>
      <c r="G1010" s="57"/>
      <c r="H1010" s="57"/>
      <c r="M1010" s="57"/>
      <c r="N1010" s="57"/>
      <c r="O1010"/>
      <c r="P1010"/>
      <c r="Q1010"/>
      <c r="R1010"/>
      <c r="S1010"/>
      <c r="T1010"/>
      <c r="U1010"/>
      <c r="V1010"/>
    </row>
    <row r="1011" spans="1:22" x14ac:dyDescent="0.25">
      <c r="A1011"/>
      <c r="B1011"/>
      <c r="C1011"/>
      <c r="D1011" s="57"/>
      <c r="E1011" s="57"/>
      <c r="F1011" s="57"/>
      <c r="G1011" s="57"/>
      <c r="H1011" s="57"/>
      <c r="M1011" s="57"/>
      <c r="N1011" s="57"/>
      <c r="O1011"/>
      <c r="P1011"/>
      <c r="Q1011"/>
      <c r="R1011"/>
      <c r="S1011"/>
      <c r="T1011"/>
      <c r="U1011"/>
      <c r="V1011"/>
    </row>
    <row r="1012" spans="1:22" x14ac:dyDescent="0.25">
      <c r="A1012"/>
      <c r="B1012"/>
      <c r="C1012"/>
      <c r="D1012" s="57"/>
      <c r="E1012" s="57"/>
      <c r="F1012" s="57"/>
      <c r="G1012" s="57"/>
      <c r="H1012" s="57"/>
      <c r="M1012" s="57"/>
      <c r="N1012" s="57"/>
      <c r="O1012"/>
      <c r="P1012"/>
      <c r="Q1012"/>
      <c r="R1012"/>
      <c r="S1012"/>
      <c r="T1012"/>
      <c r="U1012"/>
      <c r="V1012"/>
    </row>
    <row r="1013" spans="1:22" x14ac:dyDescent="0.25">
      <c r="A1013"/>
      <c r="B1013"/>
      <c r="C1013"/>
      <c r="D1013" s="57"/>
      <c r="E1013" s="57"/>
      <c r="F1013" s="57"/>
      <c r="G1013" s="57"/>
      <c r="H1013" s="57"/>
      <c r="M1013" s="57"/>
      <c r="N1013" s="57"/>
      <c r="O1013"/>
      <c r="P1013"/>
      <c r="Q1013"/>
      <c r="R1013"/>
      <c r="S1013"/>
      <c r="T1013"/>
      <c r="U1013"/>
      <c r="V1013"/>
    </row>
    <row r="1014" spans="1:22" x14ac:dyDescent="0.25">
      <c r="A1014"/>
      <c r="B1014"/>
      <c r="C1014"/>
      <c r="D1014" s="57"/>
      <c r="E1014" s="57"/>
      <c r="F1014" s="57"/>
      <c r="G1014" s="57"/>
      <c r="H1014" s="57"/>
      <c r="M1014" s="57"/>
      <c r="N1014" s="57"/>
      <c r="O1014"/>
      <c r="P1014"/>
      <c r="Q1014"/>
      <c r="R1014"/>
      <c r="S1014"/>
      <c r="T1014"/>
      <c r="U1014"/>
      <c r="V1014"/>
    </row>
    <row r="1015" spans="1:22" x14ac:dyDescent="0.25">
      <c r="A1015"/>
      <c r="B1015"/>
      <c r="C1015"/>
      <c r="D1015" s="57"/>
      <c r="E1015" s="57"/>
      <c r="F1015" s="57"/>
      <c r="G1015" s="57"/>
      <c r="H1015" s="57"/>
      <c r="M1015" s="57"/>
      <c r="N1015" s="57"/>
      <c r="O1015"/>
      <c r="P1015"/>
      <c r="Q1015"/>
      <c r="R1015"/>
      <c r="S1015"/>
      <c r="T1015"/>
      <c r="U1015"/>
      <c r="V1015"/>
    </row>
    <row r="1016" spans="1:22" x14ac:dyDescent="0.25">
      <c r="A1016"/>
      <c r="B1016"/>
      <c r="C1016"/>
      <c r="D1016" s="57"/>
      <c r="E1016" s="57"/>
      <c r="F1016" s="57"/>
      <c r="G1016" s="57"/>
      <c r="H1016" s="57"/>
      <c r="M1016" s="57"/>
      <c r="N1016" s="57"/>
      <c r="O1016"/>
      <c r="P1016"/>
      <c r="Q1016"/>
      <c r="R1016"/>
      <c r="S1016"/>
      <c r="T1016"/>
      <c r="U1016"/>
      <c r="V1016"/>
    </row>
    <row r="1017" spans="1:22" x14ac:dyDescent="0.25">
      <c r="A1017"/>
      <c r="B1017"/>
      <c r="C1017"/>
      <c r="D1017" s="57"/>
      <c r="E1017" s="57"/>
      <c r="F1017" s="57"/>
      <c r="G1017" s="57"/>
      <c r="H1017" s="57"/>
      <c r="M1017" s="57"/>
      <c r="N1017" s="57"/>
      <c r="O1017"/>
      <c r="P1017"/>
      <c r="Q1017"/>
      <c r="R1017"/>
      <c r="S1017"/>
      <c r="T1017"/>
      <c r="U1017"/>
      <c r="V1017"/>
    </row>
    <row r="1018" spans="1:22" x14ac:dyDescent="0.25">
      <c r="A1018"/>
      <c r="B1018"/>
      <c r="C1018"/>
      <c r="D1018" s="57"/>
      <c r="E1018" s="57"/>
      <c r="F1018" s="57"/>
      <c r="G1018" s="57"/>
      <c r="H1018" s="57"/>
      <c r="M1018" s="57"/>
      <c r="N1018" s="57"/>
      <c r="O1018"/>
      <c r="P1018"/>
      <c r="Q1018"/>
      <c r="R1018"/>
      <c r="S1018"/>
      <c r="T1018"/>
      <c r="U1018"/>
      <c r="V1018"/>
    </row>
    <row r="1019" spans="1:22" x14ac:dyDescent="0.25">
      <c r="A1019"/>
      <c r="B1019"/>
      <c r="C1019"/>
      <c r="D1019" s="57"/>
      <c r="E1019" s="57"/>
      <c r="F1019" s="57"/>
      <c r="G1019" s="57"/>
      <c r="H1019" s="57"/>
      <c r="M1019" s="57"/>
      <c r="N1019" s="57"/>
      <c r="O1019"/>
      <c r="P1019"/>
      <c r="Q1019"/>
      <c r="R1019"/>
      <c r="S1019"/>
      <c r="T1019"/>
      <c r="U1019"/>
      <c r="V1019"/>
    </row>
    <row r="1020" spans="1:22" x14ac:dyDescent="0.25">
      <c r="A1020"/>
      <c r="B1020"/>
      <c r="C1020"/>
      <c r="D1020" s="57"/>
      <c r="E1020" s="57"/>
      <c r="F1020" s="57"/>
      <c r="G1020" s="57"/>
      <c r="H1020" s="57"/>
      <c r="M1020" s="57"/>
      <c r="N1020" s="57"/>
      <c r="O1020"/>
      <c r="P1020"/>
      <c r="Q1020"/>
      <c r="R1020"/>
      <c r="S1020"/>
      <c r="T1020"/>
      <c r="U1020"/>
      <c r="V1020"/>
    </row>
    <row r="1021" spans="1:22" x14ac:dyDescent="0.25">
      <c r="A1021"/>
      <c r="B1021"/>
      <c r="C1021"/>
      <c r="D1021" s="57"/>
      <c r="E1021" s="57"/>
      <c r="F1021" s="57"/>
      <c r="G1021" s="57"/>
      <c r="H1021" s="57"/>
      <c r="M1021" s="57"/>
      <c r="N1021" s="57"/>
      <c r="O1021"/>
      <c r="P1021"/>
      <c r="Q1021"/>
      <c r="R1021"/>
      <c r="S1021"/>
      <c r="T1021"/>
      <c r="U1021"/>
      <c r="V1021"/>
    </row>
    <row r="1022" spans="1:22" x14ac:dyDescent="0.25">
      <c r="A1022"/>
      <c r="B1022"/>
      <c r="C1022"/>
      <c r="D1022" s="57"/>
      <c r="E1022" s="57"/>
      <c r="F1022" s="57"/>
      <c r="G1022" s="57"/>
      <c r="H1022" s="57"/>
      <c r="M1022" s="57"/>
      <c r="N1022" s="57"/>
      <c r="O1022"/>
      <c r="P1022"/>
      <c r="Q1022"/>
      <c r="R1022"/>
      <c r="S1022"/>
      <c r="T1022"/>
      <c r="U1022"/>
      <c r="V1022"/>
    </row>
    <row r="1023" spans="1:22" x14ac:dyDescent="0.25">
      <c r="A1023"/>
      <c r="B1023"/>
      <c r="C1023"/>
      <c r="D1023" s="57"/>
      <c r="E1023" s="57"/>
      <c r="F1023" s="57"/>
      <c r="G1023" s="57"/>
      <c r="H1023" s="57"/>
      <c r="M1023" s="57"/>
      <c r="N1023" s="57"/>
      <c r="O1023"/>
      <c r="P1023"/>
      <c r="Q1023"/>
      <c r="R1023"/>
      <c r="S1023"/>
      <c r="T1023"/>
      <c r="U1023"/>
      <c r="V1023"/>
    </row>
    <row r="1024" spans="1:22" x14ac:dyDescent="0.25">
      <c r="A1024"/>
      <c r="B1024"/>
      <c r="C1024"/>
      <c r="D1024" s="57"/>
      <c r="E1024" s="57"/>
      <c r="F1024" s="57"/>
      <c r="G1024" s="57"/>
      <c r="H1024" s="57"/>
      <c r="M1024" s="57"/>
      <c r="N1024" s="57"/>
      <c r="O1024"/>
      <c r="P1024"/>
      <c r="Q1024"/>
      <c r="R1024"/>
      <c r="S1024"/>
      <c r="T1024"/>
      <c r="U1024"/>
      <c r="V1024"/>
    </row>
    <row r="1025" spans="1:22" x14ac:dyDescent="0.25">
      <c r="A1025"/>
      <c r="B1025"/>
      <c r="C1025"/>
      <c r="D1025" s="57"/>
      <c r="E1025" s="57"/>
      <c r="F1025" s="57"/>
      <c r="G1025" s="57"/>
      <c r="H1025" s="57"/>
      <c r="M1025" s="57"/>
      <c r="N1025" s="57"/>
      <c r="O1025"/>
      <c r="P1025"/>
      <c r="Q1025"/>
      <c r="R1025"/>
      <c r="S1025"/>
      <c r="T1025"/>
      <c r="U1025"/>
      <c r="V1025"/>
    </row>
    <row r="1026" spans="1:22" x14ac:dyDescent="0.25">
      <c r="A1026"/>
      <c r="B1026"/>
      <c r="C1026"/>
      <c r="D1026" s="57"/>
      <c r="E1026" s="57"/>
      <c r="F1026" s="57"/>
      <c r="G1026" s="57"/>
      <c r="H1026" s="57"/>
      <c r="M1026" s="57"/>
      <c r="N1026" s="57"/>
      <c r="O1026"/>
      <c r="P1026"/>
      <c r="Q1026"/>
      <c r="R1026"/>
      <c r="S1026"/>
      <c r="T1026"/>
      <c r="U1026"/>
      <c r="V1026"/>
    </row>
    <row r="1027" spans="1:22" x14ac:dyDescent="0.25">
      <c r="A1027"/>
      <c r="B1027"/>
      <c r="C1027"/>
      <c r="D1027" s="57"/>
      <c r="E1027" s="57"/>
      <c r="F1027" s="57"/>
      <c r="G1027" s="57"/>
      <c r="H1027" s="57"/>
      <c r="M1027" s="57"/>
      <c r="N1027" s="57"/>
      <c r="O1027"/>
      <c r="P1027"/>
      <c r="Q1027"/>
      <c r="R1027"/>
      <c r="S1027"/>
      <c r="T1027"/>
      <c r="U1027"/>
      <c r="V1027"/>
    </row>
    <row r="1028" spans="1:22" x14ac:dyDescent="0.25">
      <c r="A1028"/>
      <c r="B1028"/>
      <c r="C1028"/>
      <c r="D1028" s="57"/>
      <c r="E1028" s="57"/>
      <c r="F1028" s="57"/>
      <c r="G1028" s="57"/>
      <c r="H1028" s="57"/>
      <c r="M1028" s="57"/>
      <c r="N1028" s="57"/>
      <c r="O1028"/>
      <c r="P1028"/>
      <c r="Q1028"/>
      <c r="R1028"/>
      <c r="S1028"/>
      <c r="T1028"/>
      <c r="U1028"/>
      <c r="V1028"/>
    </row>
    <row r="1029" spans="1:22" x14ac:dyDescent="0.25">
      <c r="A1029"/>
      <c r="B1029"/>
      <c r="C1029"/>
      <c r="D1029" s="57"/>
      <c r="E1029" s="57"/>
      <c r="F1029" s="57"/>
      <c r="G1029" s="57"/>
      <c r="H1029" s="57"/>
      <c r="M1029" s="57"/>
      <c r="N1029" s="57"/>
      <c r="O1029"/>
      <c r="P1029"/>
      <c r="Q1029"/>
      <c r="R1029"/>
      <c r="S1029"/>
      <c r="T1029"/>
      <c r="U1029"/>
      <c r="V1029"/>
    </row>
    <row r="1030" spans="1:22" x14ac:dyDescent="0.25">
      <c r="A1030"/>
      <c r="B1030"/>
      <c r="C1030"/>
      <c r="D1030" s="57"/>
      <c r="E1030" s="57"/>
      <c r="F1030" s="57"/>
      <c r="G1030" s="57"/>
      <c r="H1030" s="57"/>
      <c r="M1030" s="57"/>
      <c r="N1030" s="57"/>
      <c r="O1030"/>
      <c r="P1030"/>
      <c r="Q1030"/>
      <c r="R1030"/>
      <c r="S1030"/>
      <c r="T1030"/>
      <c r="U1030"/>
      <c r="V1030"/>
    </row>
    <row r="1031" spans="1:22" x14ac:dyDescent="0.25">
      <c r="A1031"/>
      <c r="B1031"/>
      <c r="C1031"/>
      <c r="D1031" s="57"/>
      <c r="E1031" s="57"/>
      <c r="F1031" s="57"/>
      <c r="G1031" s="57"/>
      <c r="H1031" s="57"/>
      <c r="M1031" s="57"/>
      <c r="N1031" s="57"/>
      <c r="O1031"/>
      <c r="P1031"/>
      <c r="Q1031"/>
      <c r="R1031"/>
      <c r="S1031"/>
      <c r="T1031"/>
      <c r="U1031"/>
      <c r="V1031"/>
    </row>
    <row r="1032" spans="1:22" x14ac:dyDescent="0.25">
      <c r="A1032"/>
      <c r="B1032"/>
      <c r="C1032"/>
      <c r="D1032" s="57"/>
      <c r="E1032" s="57"/>
      <c r="F1032" s="57"/>
      <c r="G1032" s="57"/>
      <c r="H1032" s="57"/>
      <c r="M1032" s="57"/>
      <c r="N1032" s="57"/>
      <c r="O1032"/>
      <c r="P1032"/>
      <c r="Q1032"/>
      <c r="R1032"/>
      <c r="S1032"/>
      <c r="T1032"/>
      <c r="U1032"/>
      <c r="V1032"/>
    </row>
    <row r="1033" spans="1:22" x14ac:dyDescent="0.25">
      <c r="A1033"/>
      <c r="B1033"/>
      <c r="C1033"/>
      <c r="D1033" s="57"/>
      <c r="E1033" s="57"/>
      <c r="F1033" s="57"/>
      <c r="G1033" s="57"/>
      <c r="H1033" s="57"/>
      <c r="M1033" s="57"/>
      <c r="N1033" s="57"/>
      <c r="O1033"/>
      <c r="P1033"/>
      <c r="Q1033"/>
      <c r="R1033"/>
      <c r="S1033"/>
      <c r="T1033"/>
      <c r="U1033"/>
      <c r="V1033"/>
    </row>
    <row r="1034" spans="1:22" x14ac:dyDescent="0.25">
      <c r="A1034"/>
      <c r="B1034"/>
      <c r="C1034"/>
      <c r="D1034" s="57"/>
      <c r="E1034" s="57"/>
      <c r="F1034" s="57"/>
      <c r="G1034" s="57"/>
      <c r="H1034" s="57"/>
      <c r="M1034" s="57"/>
      <c r="N1034" s="57"/>
      <c r="O1034"/>
      <c r="P1034"/>
      <c r="Q1034"/>
      <c r="R1034"/>
      <c r="S1034"/>
      <c r="T1034"/>
      <c r="U1034"/>
      <c r="V1034"/>
    </row>
    <row r="1035" spans="1:22" x14ac:dyDescent="0.25">
      <c r="A1035"/>
      <c r="B1035"/>
      <c r="C1035"/>
      <c r="D1035" s="57"/>
      <c r="E1035" s="57"/>
      <c r="F1035" s="57"/>
      <c r="G1035" s="57"/>
      <c r="H1035" s="57"/>
      <c r="M1035" s="57"/>
      <c r="N1035" s="57"/>
      <c r="O1035"/>
      <c r="P1035"/>
      <c r="Q1035"/>
      <c r="R1035"/>
      <c r="S1035"/>
      <c r="T1035"/>
      <c r="U1035"/>
      <c r="V1035"/>
    </row>
    <row r="1036" spans="1:22" x14ac:dyDescent="0.25">
      <c r="A1036"/>
      <c r="B1036"/>
      <c r="C1036"/>
      <c r="D1036" s="57"/>
      <c r="E1036" s="57"/>
      <c r="F1036" s="57"/>
      <c r="G1036" s="57"/>
      <c r="H1036" s="57"/>
      <c r="M1036" s="57"/>
      <c r="N1036" s="57"/>
      <c r="O1036"/>
      <c r="P1036"/>
      <c r="Q1036"/>
      <c r="R1036"/>
      <c r="S1036"/>
      <c r="T1036"/>
      <c r="U1036"/>
      <c r="V1036"/>
    </row>
    <row r="1037" spans="1:22" x14ac:dyDescent="0.25">
      <c r="A1037"/>
      <c r="B1037"/>
      <c r="C1037"/>
      <c r="D1037" s="57"/>
      <c r="E1037" s="57"/>
      <c r="F1037" s="57"/>
      <c r="G1037" s="57"/>
      <c r="H1037" s="57"/>
      <c r="M1037" s="57"/>
      <c r="N1037" s="57"/>
      <c r="O1037"/>
      <c r="P1037"/>
      <c r="Q1037"/>
      <c r="R1037"/>
      <c r="S1037"/>
      <c r="T1037"/>
      <c r="U1037"/>
      <c r="V1037"/>
    </row>
    <row r="1038" spans="1:22" x14ac:dyDescent="0.25">
      <c r="A1038"/>
      <c r="B1038"/>
      <c r="C1038"/>
      <c r="D1038" s="57"/>
      <c r="E1038" s="57"/>
      <c r="F1038" s="57"/>
      <c r="G1038" s="57"/>
      <c r="H1038" s="57"/>
      <c r="M1038" s="57"/>
      <c r="N1038" s="57"/>
      <c r="O1038"/>
      <c r="P1038"/>
      <c r="Q1038"/>
      <c r="R1038"/>
      <c r="S1038"/>
      <c r="T1038"/>
      <c r="U1038"/>
      <c r="V1038"/>
    </row>
    <row r="1039" spans="1:22" x14ac:dyDescent="0.25">
      <c r="A1039"/>
      <c r="B1039"/>
      <c r="C1039"/>
      <c r="D1039" s="57"/>
      <c r="E1039" s="57"/>
      <c r="F1039" s="57"/>
      <c r="G1039" s="57"/>
      <c r="H1039" s="57"/>
      <c r="M1039" s="57"/>
      <c r="N1039" s="57"/>
      <c r="O1039"/>
      <c r="P1039"/>
      <c r="Q1039"/>
      <c r="R1039"/>
      <c r="S1039"/>
      <c r="T1039"/>
      <c r="U1039"/>
      <c r="V1039"/>
    </row>
    <row r="1040" spans="1:22" x14ac:dyDescent="0.25">
      <c r="A1040"/>
      <c r="B1040"/>
      <c r="C1040"/>
      <c r="D1040" s="57"/>
      <c r="E1040" s="57"/>
      <c r="F1040" s="57"/>
      <c r="G1040" s="57"/>
      <c r="H1040" s="57"/>
      <c r="M1040" s="57"/>
      <c r="N1040" s="57"/>
      <c r="O1040"/>
      <c r="P1040"/>
      <c r="Q1040"/>
      <c r="R1040"/>
      <c r="S1040"/>
      <c r="T1040"/>
      <c r="U1040"/>
      <c r="V1040"/>
    </row>
    <row r="1041" spans="1:22" x14ac:dyDescent="0.25">
      <c r="A1041"/>
      <c r="B1041"/>
      <c r="C1041"/>
      <c r="D1041" s="57"/>
      <c r="E1041" s="57"/>
      <c r="F1041" s="57"/>
      <c r="G1041" s="57"/>
      <c r="H1041" s="57"/>
      <c r="M1041" s="57"/>
      <c r="N1041" s="57"/>
      <c r="O1041"/>
      <c r="P1041"/>
      <c r="Q1041"/>
      <c r="R1041"/>
      <c r="S1041"/>
      <c r="T1041"/>
      <c r="U1041"/>
      <c r="V1041"/>
    </row>
    <row r="1042" spans="1:22" x14ac:dyDescent="0.25">
      <c r="A1042"/>
      <c r="B1042"/>
      <c r="C1042"/>
      <c r="D1042" s="57"/>
      <c r="E1042" s="57"/>
      <c r="F1042" s="57"/>
      <c r="G1042" s="57"/>
      <c r="H1042" s="57"/>
      <c r="M1042" s="57"/>
      <c r="N1042" s="57"/>
      <c r="O1042"/>
      <c r="P1042"/>
      <c r="Q1042"/>
      <c r="R1042"/>
      <c r="S1042"/>
      <c r="T1042"/>
      <c r="U1042"/>
      <c r="V1042"/>
    </row>
    <row r="1043" spans="1:22" x14ac:dyDescent="0.25">
      <c r="A1043"/>
      <c r="B1043"/>
      <c r="C1043"/>
      <c r="D1043" s="57"/>
      <c r="E1043" s="57"/>
      <c r="F1043" s="57"/>
      <c r="G1043" s="57"/>
      <c r="H1043" s="57"/>
      <c r="M1043" s="57"/>
      <c r="N1043" s="57"/>
      <c r="O1043"/>
      <c r="P1043"/>
      <c r="Q1043"/>
      <c r="R1043"/>
      <c r="S1043"/>
      <c r="T1043"/>
      <c r="U1043"/>
      <c r="V1043"/>
    </row>
    <row r="1044" spans="1:22" x14ac:dyDescent="0.25">
      <c r="A1044"/>
      <c r="B1044"/>
      <c r="C1044"/>
      <c r="D1044" s="57"/>
      <c r="E1044" s="57"/>
      <c r="F1044" s="57"/>
      <c r="G1044" s="57"/>
      <c r="H1044" s="57"/>
      <c r="M1044" s="57"/>
      <c r="N1044" s="57"/>
      <c r="O1044"/>
      <c r="P1044"/>
      <c r="Q1044"/>
      <c r="R1044"/>
      <c r="S1044"/>
      <c r="T1044"/>
      <c r="U1044"/>
      <c r="V1044"/>
    </row>
    <row r="1045" spans="1:22" x14ac:dyDescent="0.25">
      <c r="A1045"/>
      <c r="B1045"/>
      <c r="C1045"/>
      <c r="D1045" s="57"/>
      <c r="E1045" s="57"/>
      <c r="F1045" s="57"/>
      <c r="G1045" s="57"/>
      <c r="H1045" s="57"/>
      <c r="M1045" s="57"/>
      <c r="N1045" s="57"/>
      <c r="O1045"/>
      <c r="P1045"/>
      <c r="Q1045"/>
      <c r="R1045"/>
      <c r="S1045"/>
      <c r="T1045"/>
      <c r="U1045"/>
      <c r="V1045"/>
    </row>
    <row r="1046" spans="1:22" x14ac:dyDescent="0.25">
      <c r="A1046"/>
      <c r="B1046"/>
      <c r="C1046"/>
      <c r="D1046" s="57"/>
      <c r="E1046" s="57"/>
      <c r="F1046" s="57"/>
      <c r="G1046" s="57"/>
      <c r="H1046" s="57"/>
      <c r="M1046" s="57"/>
      <c r="N1046" s="57"/>
      <c r="O1046"/>
      <c r="P1046"/>
      <c r="Q1046"/>
      <c r="R1046"/>
      <c r="S1046"/>
      <c r="T1046"/>
      <c r="U1046"/>
      <c r="V1046"/>
    </row>
    <row r="1047" spans="1:22" x14ac:dyDescent="0.25">
      <c r="A1047"/>
      <c r="B1047"/>
      <c r="C1047"/>
      <c r="D1047" s="57"/>
      <c r="E1047" s="57"/>
      <c r="F1047" s="57"/>
      <c r="G1047" s="57"/>
      <c r="H1047" s="57"/>
      <c r="M1047" s="57"/>
      <c r="N1047" s="57"/>
      <c r="O1047"/>
      <c r="P1047"/>
      <c r="Q1047"/>
      <c r="R1047"/>
      <c r="S1047"/>
      <c r="T1047"/>
      <c r="U1047"/>
      <c r="V1047"/>
    </row>
    <row r="1048" spans="1:22" x14ac:dyDescent="0.25">
      <c r="A1048"/>
      <c r="B1048"/>
      <c r="C1048"/>
      <c r="D1048" s="57"/>
      <c r="E1048" s="57"/>
      <c r="F1048" s="57"/>
      <c r="G1048" s="57"/>
      <c r="H1048" s="57"/>
      <c r="M1048" s="57"/>
      <c r="N1048" s="57"/>
      <c r="O1048"/>
      <c r="P1048"/>
      <c r="Q1048"/>
      <c r="R1048"/>
      <c r="S1048"/>
      <c r="T1048"/>
      <c r="U1048"/>
      <c r="V1048"/>
    </row>
    <row r="1049" spans="1:22" x14ac:dyDescent="0.25">
      <c r="A1049"/>
      <c r="B1049"/>
      <c r="C1049"/>
      <c r="D1049" s="57"/>
      <c r="E1049" s="57"/>
      <c r="F1049" s="57"/>
      <c r="G1049" s="57"/>
      <c r="H1049" s="57"/>
      <c r="M1049" s="57"/>
      <c r="N1049" s="57"/>
      <c r="O1049"/>
      <c r="P1049"/>
      <c r="Q1049"/>
      <c r="R1049"/>
      <c r="S1049"/>
      <c r="T1049"/>
      <c r="U1049"/>
      <c r="V1049"/>
    </row>
    <row r="1050" spans="1:22" x14ac:dyDescent="0.25">
      <c r="A1050"/>
      <c r="B1050"/>
      <c r="C1050"/>
      <c r="D1050" s="57"/>
      <c r="E1050" s="57"/>
      <c r="F1050" s="57"/>
      <c r="G1050" s="57"/>
      <c r="H1050" s="57"/>
      <c r="M1050" s="57"/>
      <c r="N1050" s="57"/>
      <c r="O1050"/>
      <c r="P1050"/>
      <c r="Q1050"/>
      <c r="R1050"/>
      <c r="S1050"/>
      <c r="T1050"/>
      <c r="U1050"/>
      <c r="V1050"/>
    </row>
    <row r="1051" spans="1:22" x14ac:dyDescent="0.25">
      <c r="A1051"/>
      <c r="B1051"/>
      <c r="C1051"/>
      <c r="D1051" s="57"/>
      <c r="E1051" s="57"/>
      <c r="F1051" s="57"/>
      <c r="G1051" s="57"/>
      <c r="H1051" s="57"/>
      <c r="M1051" s="57"/>
      <c r="N1051" s="57"/>
      <c r="O1051"/>
      <c r="P1051"/>
      <c r="Q1051"/>
      <c r="R1051"/>
      <c r="S1051"/>
      <c r="T1051"/>
      <c r="U1051"/>
      <c r="V1051"/>
    </row>
    <row r="1052" spans="1:22" x14ac:dyDescent="0.25">
      <c r="A1052"/>
      <c r="B1052"/>
      <c r="C1052"/>
      <c r="D1052" s="57"/>
      <c r="E1052" s="57"/>
      <c r="F1052" s="57"/>
      <c r="G1052" s="57"/>
      <c r="H1052" s="57"/>
      <c r="M1052" s="57"/>
      <c r="N1052" s="57"/>
      <c r="O1052"/>
      <c r="P1052"/>
      <c r="Q1052"/>
      <c r="R1052"/>
      <c r="S1052"/>
      <c r="T1052"/>
      <c r="U1052"/>
      <c r="V1052"/>
    </row>
    <row r="1053" spans="1:22" x14ac:dyDescent="0.25">
      <c r="A1053"/>
      <c r="B1053"/>
      <c r="C1053"/>
      <c r="D1053" s="57"/>
      <c r="E1053" s="57"/>
      <c r="F1053" s="57"/>
      <c r="G1053" s="57"/>
      <c r="H1053" s="57"/>
      <c r="M1053" s="57"/>
      <c r="N1053" s="57"/>
      <c r="O1053"/>
      <c r="P1053"/>
      <c r="Q1053"/>
      <c r="R1053"/>
      <c r="S1053"/>
      <c r="T1053"/>
      <c r="U1053"/>
      <c r="V1053"/>
    </row>
    <row r="1054" spans="1:22" x14ac:dyDescent="0.25">
      <c r="A1054"/>
      <c r="B1054"/>
      <c r="C1054"/>
      <c r="D1054" s="57"/>
      <c r="E1054" s="57"/>
      <c r="F1054" s="57"/>
      <c r="G1054" s="57"/>
      <c r="H1054" s="57"/>
      <c r="M1054" s="57"/>
      <c r="N1054" s="57"/>
      <c r="O1054"/>
      <c r="P1054"/>
      <c r="Q1054"/>
      <c r="R1054"/>
      <c r="S1054"/>
      <c r="T1054"/>
      <c r="U1054"/>
      <c r="V1054"/>
    </row>
    <row r="1055" spans="1:22" x14ac:dyDescent="0.25">
      <c r="A1055"/>
      <c r="B1055"/>
      <c r="C1055"/>
      <c r="D1055" s="57"/>
      <c r="E1055" s="57"/>
      <c r="F1055" s="57"/>
      <c r="G1055" s="57"/>
      <c r="H1055" s="57"/>
      <c r="M1055" s="57"/>
      <c r="N1055" s="57"/>
      <c r="O1055"/>
      <c r="P1055"/>
      <c r="Q1055"/>
      <c r="R1055"/>
      <c r="S1055"/>
      <c r="T1055"/>
      <c r="U1055"/>
      <c r="V1055"/>
    </row>
    <row r="1056" spans="1:22" x14ac:dyDescent="0.25">
      <c r="A1056"/>
      <c r="B1056"/>
      <c r="C1056"/>
      <c r="D1056" s="57"/>
      <c r="E1056" s="57"/>
      <c r="F1056" s="57"/>
      <c r="G1056" s="57"/>
      <c r="H1056" s="57"/>
      <c r="M1056" s="57"/>
      <c r="N1056" s="57"/>
      <c r="O1056"/>
      <c r="P1056"/>
      <c r="Q1056"/>
      <c r="R1056"/>
      <c r="S1056"/>
      <c r="T1056"/>
      <c r="U1056"/>
      <c r="V1056"/>
    </row>
    <row r="1057" spans="1:22" x14ac:dyDescent="0.25">
      <c r="A1057"/>
      <c r="B1057"/>
      <c r="C1057"/>
      <c r="D1057" s="57"/>
      <c r="E1057" s="57"/>
      <c r="F1057" s="57"/>
      <c r="G1057" s="57"/>
      <c r="H1057" s="57"/>
      <c r="M1057" s="57"/>
      <c r="N1057" s="57"/>
      <c r="O1057"/>
      <c r="P1057"/>
      <c r="Q1057"/>
      <c r="R1057"/>
      <c r="S1057"/>
      <c r="T1057"/>
      <c r="U1057"/>
      <c r="V1057"/>
    </row>
    <row r="1058" spans="1:22" x14ac:dyDescent="0.25">
      <c r="A1058"/>
      <c r="B1058"/>
      <c r="C1058"/>
      <c r="D1058" s="57"/>
      <c r="E1058" s="57"/>
      <c r="F1058" s="57"/>
      <c r="G1058" s="57"/>
      <c r="H1058" s="57"/>
      <c r="M1058" s="57"/>
      <c r="N1058" s="57"/>
      <c r="O1058"/>
      <c r="P1058"/>
      <c r="Q1058"/>
      <c r="R1058"/>
      <c r="S1058"/>
      <c r="T1058"/>
      <c r="U1058"/>
      <c r="V1058"/>
    </row>
    <row r="1059" spans="1:22" x14ac:dyDescent="0.25">
      <c r="A1059"/>
      <c r="B1059"/>
      <c r="C1059"/>
      <c r="D1059" s="57"/>
      <c r="E1059" s="57"/>
      <c r="F1059" s="57"/>
      <c r="G1059" s="57"/>
      <c r="H1059" s="57"/>
      <c r="M1059" s="57"/>
      <c r="N1059" s="57"/>
      <c r="O1059"/>
      <c r="P1059"/>
      <c r="Q1059"/>
      <c r="R1059"/>
      <c r="S1059"/>
      <c r="T1059"/>
      <c r="U1059"/>
      <c r="V1059"/>
    </row>
    <row r="1060" spans="1:22" x14ac:dyDescent="0.25">
      <c r="A1060"/>
      <c r="B1060"/>
      <c r="C1060"/>
      <c r="D1060" s="57"/>
      <c r="E1060" s="57"/>
      <c r="F1060" s="57"/>
      <c r="G1060" s="57"/>
      <c r="H1060" s="57"/>
      <c r="M1060" s="57"/>
      <c r="N1060" s="57"/>
      <c r="O1060"/>
      <c r="P1060"/>
      <c r="Q1060"/>
      <c r="R1060"/>
      <c r="S1060"/>
      <c r="T1060"/>
      <c r="U1060"/>
      <c r="V1060"/>
    </row>
    <row r="1061" spans="1:22" x14ac:dyDescent="0.25">
      <c r="A1061"/>
      <c r="B1061"/>
      <c r="C1061"/>
      <c r="D1061" s="57"/>
      <c r="E1061" s="57"/>
      <c r="F1061" s="57"/>
      <c r="G1061" s="57"/>
      <c r="H1061" s="57"/>
      <c r="M1061" s="57"/>
      <c r="N1061" s="57"/>
      <c r="O1061"/>
      <c r="P1061"/>
      <c r="Q1061"/>
      <c r="R1061"/>
      <c r="S1061"/>
      <c r="T1061"/>
      <c r="U1061"/>
      <c r="V1061"/>
    </row>
    <row r="1062" spans="1:22" x14ac:dyDescent="0.25">
      <c r="A1062"/>
      <c r="B1062"/>
      <c r="C1062"/>
      <c r="D1062" s="57"/>
      <c r="E1062" s="57"/>
      <c r="F1062" s="57"/>
      <c r="G1062" s="57"/>
      <c r="H1062" s="57"/>
      <c r="M1062" s="57"/>
      <c r="N1062" s="57"/>
      <c r="O1062"/>
      <c r="P1062"/>
      <c r="Q1062"/>
      <c r="R1062"/>
      <c r="S1062"/>
      <c r="T1062"/>
      <c r="U1062"/>
      <c r="V1062"/>
    </row>
    <row r="1063" spans="1:22" x14ac:dyDescent="0.25">
      <c r="A1063"/>
      <c r="B1063"/>
      <c r="C1063"/>
      <c r="D1063" s="57"/>
      <c r="E1063" s="57"/>
      <c r="F1063" s="57"/>
      <c r="G1063" s="57"/>
      <c r="H1063" s="57"/>
      <c r="M1063" s="57"/>
      <c r="N1063" s="57"/>
      <c r="O1063"/>
      <c r="P1063"/>
      <c r="Q1063"/>
      <c r="R1063"/>
      <c r="S1063"/>
      <c r="T1063"/>
      <c r="U1063"/>
      <c r="V1063"/>
    </row>
    <row r="1064" spans="1:22" x14ac:dyDescent="0.25">
      <c r="A1064"/>
      <c r="B1064"/>
      <c r="C1064"/>
      <c r="D1064" s="57"/>
      <c r="E1064" s="57"/>
      <c r="F1064" s="57"/>
      <c r="G1064" s="57"/>
      <c r="H1064" s="57"/>
      <c r="M1064" s="57"/>
      <c r="N1064" s="57"/>
      <c r="O1064"/>
      <c r="P1064"/>
      <c r="Q1064"/>
      <c r="R1064"/>
      <c r="S1064"/>
      <c r="T1064"/>
      <c r="U1064"/>
      <c r="V1064"/>
    </row>
    <row r="1065" spans="1:22" x14ac:dyDescent="0.25">
      <c r="A1065"/>
      <c r="B1065"/>
      <c r="C1065"/>
      <c r="D1065" s="57"/>
      <c r="E1065" s="57"/>
      <c r="F1065" s="57"/>
      <c r="G1065" s="57"/>
      <c r="H1065" s="57"/>
      <c r="M1065" s="57"/>
      <c r="N1065" s="57"/>
      <c r="O1065"/>
      <c r="P1065"/>
      <c r="Q1065"/>
      <c r="R1065"/>
      <c r="S1065"/>
      <c r="T1065"/>
      <c r="U1065"/>
      <c r="V1065"/>
    </row>
    <row r="1066" spans="1:22" x14ac:dyDescent="0.25">
      <c r="A1066"/>
      <c r="B1066"/>
      <c r="C1066"/>
      <c r="D1066" s="57"/>
      <c r="E1066" s="57"/>
      <c r="F1066" s="57"/>
      <c r="G1066" s="57"/>
      <c r="H1066" s="57"/>
      <c r="M1066" s="57"/>
      <c r="N1066" s="57"/>
      <c r="O1066"/>
      <c r="P1066"/>
      <c r="Q1066"/>
      <c r="R1066"/>
      <c r="S1066"/>
      <c r="T1066"/>
      <c r="U1066"/>
      <c r="V1066"/>
    </row>
    <row r="1067" spans="1:22" x14ac:dyDescent="0.25">
      <c r="A1067"/>
      <c r="B1067"/>
      <c r="C1067"/>
      <c r="D1067" s="57"/>
      <c r="E1067" s="57"/>
      <c r="F1067" s="57"/>
      <c r="G1067" s="57"/>
      <c r="H1067" s="57"/>
      <c r="M1067" s="57"/>
      <c r="N1067" s="57"/>
      <c r="O1067"/>
      <c r="P1067"/>
      <c r="Q1067"/>
      <c r="R1067"/>
      <c r="S1067"/>
      <c r="T1067"/>
      <c r="U1067"/>
      <c r="V1067"/>
    </row>
    <row r="1068" spans="1:22" x14ac:dyDescent="0.25">
      <c r="A1068"/>
      <c r="B1068"/>
      <c r="C1068"/>
      <c r="D1068" s="57"/>
      <c r="E1068" s="57"/>
      <c r="F1068" s="57"/>
      <c r="G1068" s="57"/>
      <c r="H1068" s="57"/>
      <c r="M1068" s="57"/>
      <c r="N1068" s="57"/>
      <c r="O1068"/>
      <c r="P1068"/>
      <c r="Q1068"/>
      <c r="R1068"/>
      <c r="S1068"/>
      <c r="T1068"/>
      <c r="U1068"/>
      <c r="V1068"/>
    </row>
    <row r="1069" spans="1:22" x14ac:dyDescent="0.25">
      <c r="A1069"/>
      <c r="B1069"/>
      <c r="C1069"/>
      <c r="D1069" s="57"/>
      <c r="E1069" s="57"/>
      <c r="F1069" s="57"/>
      <c r="G1069" s="57"/>
      <c r="H1069" s="57"/>
      <c r="M1069" s="57"/>
      <c r="N1069" s="57"/>
      <c r="O1069"/>
      <c r="P1069"/>
      <c r="Q1069"/>
      <c r="R1069"/>
      <c r="S1069"/>
      <c r="T1069"/>
      <c r="U1069"/>
      <c r="V1069"/>
    </row>
    <row r="1070" spans="1:22" x14ac:dyDescent="0.25">
      <c r="A1070"/>
      <c r="B1070"/>
      <c r="C1070"/>
      <c r="D1070" s="57"/>
      <c r="E1070" s="57"/>
      <c r="F1070" s="57"/>
      <c r="G1070" s="57"/>
      <c r="H1070" s="57"/>
      <c r="M1070" s="57"/>
      <c r="N1070" s="57"/>
      <c r="O1070"/>
      <c r="P1070"/>
      <c r="Q1070"/>
      <c r="R1070"/>
      <c r="S1070"/>
      <c r="T1070"/>
      <c r="U1070"/>
      <c r="V1070"/>
    </row>
    <row r="1071" spans="1:22" x14ac:dyDescent="0.25">
      <c r="A1071"/>
      <c r="B1071"/>
      <c r="C1071"/>
      <c r="D1071" s="57"/>
      <c r="E1071" s="57"/>
      <c r="F1071" s="57"/>
      <c r="G1071" s="57"/>
      <c r="H1071" s="57"/>
      <c r="M1071" s="57"/>
      <c r="N1071" s="57"/>
      <c r="O1071"/>
      <c r="P1071"/>
      <c r="Q1071"/>
      <c r="R1071"/>
      <c r="S1071"/>
      <c r="T1071"/>
      <c r="U1071"/>
      <c r="V1071"/>
    </row>
    <row r="1072" spans="1:22" x14ac:dyDescent="0.25">
      <c r="A1072"/>
      <c r="B1072"/>
      <c r="C1072"/>
      <c r="D1072" s="57"/>
      <c r="E1072" s="57"/>
      <c r="F1072" s="57"/>
      <c r="G1072" s="57"/>
      <c r="H1072" s="57"/>
      <c r="M1072" s="57"/>
      <c r="N1072" s="57"/>
      <c r="O1072"/>
      <c r="P1072"/>
      <c r="Q1072"/>
      <c r="R1072"/>
      <c r="S1072"/>
      <c r="T1072"/>
      <c r="U1072"/>
      <c r="V1072"/>
    </row>
    <row r="1073" spans="1:22" x14ac:dyDescent="0.25">
      <c r="A1073"/>
      <c r="B1073"/>
      <c r="C1073"/>
      <c r="D1073" s="57"/>
      <c r="E1073" s="57"/>
      <c r="F1073" s="57"/>
      <c r="G1073" s="57"/>
      <c r="H1073" s="57"/>
      <c r="M1073" s="57"/>
      <c r="N1073" s="57"/>
      <c r="O1073"/>
      <c r="P1073"/>
      <c r="Q1073"/>
      <c r="R1073"/>
      <c r="S1073"/>
      <c r="T1073"/>
      <c r="U1073"/>
      <c r="V1073"/>
    </row>
    <row r="1074" spans="1:22" x14ac:dyDescent="0.25">
      <c r="A1074"/>
      <c r="B1074"/>
      <c r="C1074"/>
      <c r="D1074" s="57"/>
      <c r="E1074" s="57"/>
      <c r="F1074" s="57"/>
      <c r="G1074" s="57"/>
      <c r="H1074" s="57"/>
      <c r="M1074" s="57"/>
      <c r="N1074" s="57"/>
      <c r="O1074"/>
      <c r="P1074"/>
      <c r="Q1074"/>
      <c r="R1074"/>
      <c r="S1074"/>
      <c r="T1074"/>
      <c r="U1074"/>
      <c r="V1074"/>
    </row>
    <row r="1075" spans="1:22" x14ac:dyDescent="0.25">
      <c r="A1075"/>
      <c r="B1075"/>
      <c r="C1075"/>
      <c r="D1075" s="57"/>
      <c r="E1075" s="57"/>
      <c r="F1075" s="57"/>
      <c r="G1075" s="57"/>
      <c r="H1075" s="57"/>
      <c r="M1075" s="57"/>
      <c r="N1075" s="57"/>
      <c r="O1075"/>
      <c r="P1075"/>
      <c r="Q1075"/>
      <c r="R1075"/>
      <c r="S1075"/>
      <c r="T1075"/>
      <c r="U1075"/>
      <c r="V1075"/>
    </row>
    <row r="1076" spans="1:22" x14ac:dyDescent="0.25">
      <c r="A1076"/>
      <c r="B1076"/>
      <c r="C1076"/>
      <c r="D1076" s="57"/>
      <c r="E1076" s="57"/>
      <c r="F1076" s="57"/>
      <c r="G1076" s="57"/>
      <c r="H1076" s="57"/>
      <c r="M1076" s="57"/>
      <c r="N1076" s="57"/>
      <c r="O1076"/>
      <c r="P1076"/>
      <c r="Q1076"/>
      <c r="R1076"/>
      <c r="S1076"/>
      <c r="T1076"/>
      <c r="U1076"/>
      <c r="V1076"/>
    </row>
    <row r="1077" spans="1:22" x14ac:dyDescent="0.25">
      <c r="A1077"/>
      <c r="B1077"/>
      <c r="C1077"/>
      <c r="D1077" s="57"/>
      <c r="E1077" s="57"/>
      <c r="F1077" s="57"/>
      <c r="G1077" s="57"/>
      <c r="H1077" s="57"/>
      <c r="M1077" s="57"/>
      <c r="N1077" s="57"/>
      <c r="O1077"/>
      <c r="P1077"/>
      <c r="Q1077"/>
      <c r="R1077"/>
      <c r="S1077"/>
      <c r="T1077"/>
      <c r="U1077"/>
      <c r="V1077"/>
    </row>
    <row r="1078" spans="1:22" x14ac:dyDescent="0.25">
      <c r="A1078"/>
      <c r="B1078"/>
      <c r="C1078"/>
      <c r="D1078" s="57"/>
      <c r="E1078" s="57"/>
      <c r="F1078" s="57"/>
      <c r="G1078" s="57"/>
      <c r="H1078" s="57"/>
      <c r="M1078" s="57"/>
      <c r="N1078" s="57"/>
      <c r="O1078"/>
      <c r="P1078"/>
      <c r="Q1078"/>
      <c r="R1078"/>
      <c r="S1078"/>
      <c r="T1078"/>
      <c r="U1078"/>
      <c r="V1078"/>
    </row>
    <row r="1079" spans="1:22" x14ac:dyDescent="0.25">
      <c r="A1079"/>
      <c r="B1079"/>
      <c r="C1079"/>
      <c r="D1079" s="57"/>
      <c r="E1079" s="57"/>
      <c r="F1079" s="57"/>
      <c r="G1079" s="57"/>
      <c r="H1079" s="57"/>
      <c r="M1079" s="57"/>
      <c r="N1079" s="57"/>
      <c r="O1079"/>
      <c r="P1079"/>
      <c r="Q1079"/>
      <c r="R1079"/>
      <c r="S1079"/>
      <c r="T1079"/>
      <c r="U1079"/>
      <c r="V1079"/>
    </row>
    <row r="1080" spans="1:22" x14ac:dyDescent="0.25">
      <c r="A1080"/>
      <c r="B1080"/>
      <c r="C1080"/>
      <c r="D1080" s="57"/>
      <c r="E1080" s="57"/>
      <c r="F1080" s="57"/>
      <c r="G1080" s="57"/>
      <c r="H1080" s="57"/>
      <c r="M1080" s="57"/>
      <c r="N1080" s="57"/>
      <c r="O1080"/>
      <c r="P1080"/>
      <c r="Q1080"/>
      <c r="R1080"/>
      <c r="S1080"/>
      <c r="T1080"/>
      <c r="U1080"/>
      <c r="V1080"/>
    </row>
    <row r="1081" spans="1:22" x14ac:dyDescent="0.25">
      <c r="A1081"/>
      <c r="B1081"/>
      <c r="C1081"/>
      <c r="D1081" s="57"/>
      <c r="E1081" s="57"/>
      <c r="F1081" s="57"/>
      <c r="G1081" s="57"/>
      <c r="H1081" s="57"/>
      <c r="M1081" s="57"/>
      <c r="N1081" s="57"/>
      <c r="O1081"/>
      <c r="P1081"/>
      <c r="Q1081"/>
      <c r="R1081"/>
      <c r="S1081"/>
      <c r="T1081"/>
      <c r="U1081"/>
      <c r="V1081"/>
    </row>
    <row r="1082" spans="1:22" x14ac:dyDescent="0.25">
      <c r="A1082"/>
      <c r="B1082"/>
      <c r="C1082"/>
      <c r="D1082" s="57"/>
      <c r="E1082" s="57"/>
      <c r="F1082" s="57"/>
      <c r="G1082" s="57"/>
      <c r="H1082" s="57"/>
      <c r="M1082" s="57"/>
      <c r="N1082" s="57"/>
      <c r="O1082"/>
      <c r="P1082"/>
      <c r="Q1082"/>
      <c r="R1082"/>
      <c r="S1082"/>
      <c r="T1082"/>
      <c r="U1082"/>
      <c r="V1082"/>
    </row>
    <row r="1083" spans="1:22" x14ac:dyDescent="0.25">
      <c r="A1083"/>
      <c r="B1083"/>
      <c r="C1083"/>
      <c r="D1083" s="57"/>
      <c r="E1083" s="57"/>
      <c r="F1083" s="57"/>
      <c r="G1083" s="57"/>
      <c r="H1083" s="57"/>
      <c r="M1083" s="57"/>
      <c r="N1083" s="57"/>
      <c r="O1083"/>
      <c r="P1083"/>
      <c r="Q1083"/>
      <c r="R1083"/>
      <c r="S1083"/>
      <c r="T1083"/>
      <c r="U1083"/>
      <c r="V1083"/>
    </row>
    <row r="1084" spans="1:22" x14ac:dyDescent="0.25">
      <c r="A1084"/>
      <c r="B1084"/>
      <c r="C1084"/>
      <c r="D1084" s="57"/>
      <c r="E1084" s="57"/>
      <c r="F1084" s="57"/>
      <c r="G1084" s="57"/>
      <c r="H1084" s="57"/>
      <c r="M1084" s="57"/>
      <c r="N1084" s="57"/>
      <c r="O1084"/>
      <c r="P1084"/>
      <c r="Q1084"/>
      <c r="R1084"/>
      <c r="S1084"/>
      <c r="T1084"/>
      <c r="U1084"/>
      <c r="V1084"/>
    </row>
    <row r="1085" spans="1:22" x14ac:dyDescent="0.25">
      <c r="A1085"/>
      <c r="B1085"/>
      <c r="C1085"/>
      <c r="D1085" s="57"/>
      <c r="E1085" s="57"/>
      <c r="F1085" s="57"/>
      <c r="G1085" s="57"/>
      <c r="H1085" s="57"/>
      <c r="M1085" s="57"/>
      <c r="N1085" s="57"/>
      <c r="O1085"/>
      <c r="P1085"/>
      <c r="Q1085"/>
      <c r="R1085"/>
      <c r="S1085"/>
      <c r="T1085"/>
      <c r="U1085"/>
      <c r="V1085"/>
    </row>
    <row r="1086" spans="1:22" x14ac:dyDescent="0.25">
      <c r="A1086"/>
      <c r="B1086"/>
      <c r="C1086"/>
      <c r="D1086" s="57"/>
      <c r="E1086" s="57"/>
      <c r="F1086" s="57"/>
      <c r="G1086" s="57"/>
      <c r="H1086" s="57"/>
      <c r="M1086" s="57"/>
      <c r="N1086" s="57"/>
      <c r="O1086"/>
      <c r="P1086"/>
      <c r="Q1086"/>
      <c r="R1086"/>
      <c r="S1086"/>
      <c r="T1086"/>
      <c r="U1086"/>
      <c r="V1086"/>
    </row>
    <row r="1087" spans="1:22" x14ac:dyDescent="0.25">
      <c r="A1087"/>
      <c r="B1087"/>
      <c r="C1087"/>
      <c r="D1087" s="57"/>
      <c r="E1087" s="57"/>
      <c r="F1087" s="57"/>
      <c r="G1087" s="57"/>
      <c r="H1087" s="57"/>
      <c r="M1087" s="57"/>
      <c r="N1087" s="57"/>
      <c r="O1087"/>
      <c r="P1087"/>
      <c r="Q1087"/>
      <c r="R1087"/>
      <c r="S1087"/>
      <c r="T1087"/>
      <c r="U1087"/>
      <c r="V1087"/>
    </row>
    <row r="1088" spans="1:22" x14ac:dyDescent="0.25">
      <c r="A1088"/>
      <c r="B1088"/>
      <c r="C1088"/>
      <c r="D1088" s="57"/>
      <c r="E1088" s="57"/>
      <c r="F1088" s="57"/>
      <c r="G1088" s="57"/>
      <c r="H1088" s="57"/>
      <c r="M1088" s="57"/>
      <c r="N1088" s="57"/>
      <c r="O1088"/>
      <c r="P1088"/>
      <c r="Q1088"/>
      <c r="R1088"/>
      <c r="S1088"/>
      <c r="T1088"/>
      <c r="U1088"/>
      <c r="V1088"/>
    </row>
    <row r="1089" spans="1:22" x14ac:dyDescent="0.25">
      <c r="A1089"/>
      <c r="B1089"/>
      <c r="C1089"/>
      <c r="D1089" s="57"/>
      <c r="E1089" s="57"/>
      <c r="F1089" s="57"/>
      <c r="G1089" s="57"/>
      <c r="H1089" s="57"/>
      <c r="M1089" s="57"/>
      <c r="N1089" s="57"/>
      <c r="O1089"/>
      <c r="P1089"/>
      <c r="Q1089"/>
      <c r="R1089"/>
      <c r="S1089"/>
      <c r="T1089"/>
      <c r="U1089"/>
      <c r="V1089"/>
    </row>
    <row r="1090" spans="1:22" x14ac:dyDescent="0.25">
      <c r="A1090"/>
      <c r="B1090"/>
      <c r="C1090"/>
      <c r="D1090" s="57"/>
      <c r="E1090" s="57"/>
      <c r="F1090" s="57"/>
      <c r="G1090" s="57"/>
      <c r="H1090" s="57"/>
      <c r="M1090" s="57"/>
      <c r="N1090" s="57"/>
      <c r="O1090"/>
      <c r="P1090"/>
      <c r="Q1090"/>
      <c r="R1090"/>
      <c r="S1090"/>
      <c r="T1090"/>
      <c r="U1090"/>
      <c r="V1090"/>
    </row>
    <row r="1091" spans="1:22" x14ac:dyDescent="0.25">
      <c r="A1091"/>
      <c r="B1091"/>
      <c r="C1091"/>
      <c r="D1091" s="57"/>
      <c r="E1091" s="57"/>
      <c r="F1091" s="57"/>
      <c r="G1091" s="57"/>
      <c r="H1091" s="57"/>
      <c r="M1091" s="57"/>
      <c r="N1091" s="57"/>
      <c r="O1091"/>
      <c r="P1091"/>
      <c r="Q1091"/>
      <c r="R1091"/>
      <c r="S1091"/>
      <c r="T1091"/>
      <c r="U1091"/>
      <c r="V1091"/>
    </row>
    <row r="1092" spans="1:22" x14ac:dyDescent="0.25">
      <c r="A1092"/>
      <c r="B1092"/>
      <c r="C1092"/>
      <c r="D1092" s="57"/>
      <c r="E1092" s="57"/>
      <c r="F1092" s="57"/>
      <c r="G1092" s="57"/>
      <c r="H1092" s="57"/>
      <c r="M1092" s="57"/>
      <c r="N1092" s="57"/>
      <c r="O1092"/>
      <c r="P1092"/>
      <c r="Q1092"/>
      <c r="R1092"/>
      <c r="S1092"/>
      <c r="T1092"/>
      <c r="U1092"/>
      <c r="V1092"/>
    </row>
    <row r="1093" spans="1:22" x14ac:dyDescent="0.25">
      <c r="A1093"/>
      <c r="B1093"/>
      <c r="C1093"/>
      <c r="D1093" s="57"/>
      <c r="E1093" s="57"/>
      <c r="F1093" s="57"/>
      <c r="G1093" s="57"/>
      <c r="H1093" s="57"/>
      <c r="M1093" s="57"/>
      <c r="N1093" s="57"/>
      <c r="O1093"/>
      <c r="P1093"/>
      <c r="Q1093"/>
      <c r="R1093"/>
      <c r="S1093"/>
      <c r="T1093"/>
      <c r="U1093"/>
      <c r="V1093"/>
    </row>
    <row r="1094" spans="1:22" x14ac:dyDescent="0.25">
      <c r="A1094"/>
      <c r="B1094"/>
      <c r="C1094"/>
      <c r="D1094" s="57"/>
      <c r="E1094" s="57"/>
      <c r="F1094" s="57"/>
      <c r="G1094" s="57"/>
      <c r="H1094" s="57"/>
      <c r="M1094" s="57"/>
      <c r="N1094" s="57"/>
      <c r="O1094"/>
      <c r="P1094"/>
      <c r="Q1094"/>
      <c r="R1094"/>
      <c r="S1094"/>
      <c r="T1094"/>
      <c r="U1094"/>
      <c r="V1094"/>
    </row>
    <row r="1095" spans="1:22" x14ac:dyDescent="0.25">
      <c r="A1095"/>
      <c r="B1095"/>
      <c r="C1095"/>
      <c r="D1095" s="57"/>
      <c r="E1095" s="57"/>
      <c r="F1095" s="57"/>
      <c r="G1095" s="57"/>
      <c r="H1095" s="57"/>
      <c r="M1095" s="57"/>
      <c r="N1095" s="57"/>
      <c r="O1095"/>
      <c r="P1095"/>
      <c r="Q1095"/>
      <c r="R1095"/>
      <c r="S1095"/>
      <c r="T1095"/>
      <c r="U1095"/>
      <c r="V1095"/>
    </row>
    <row r="1096" spans="1:22" x14ac:dyDescent="0.25">
      <c r="A1096"/>
      <c r="B1096"/>
      <c r="C1096"/>
      <c r="D1096" s="57"/>
      <c r="E1096" s="57"/>
      <c r="F1096" s="57"/>
      <c r="G1096" s="57"/>
      <c r="H1096" s="57"/>
      <c r="M1096" s="57"/>
      <c r="N1096" s="57"/>
      <c r="O1096"/>
      <c r="P1096"/>
      <c r="Q1096"/>
      <c r="R1096"/>
      <c r="S1096"/>
      <c r="T1096"/>
      <c r="U1096"/>
      <c r="V1096"/>
    </row>
    <row r="1097" spans="1:22" x14ac:dyDescent="0.25">
      <c r="A1097"/>
      <c r="B1097"/>
      <c r="C1097"/>
      <c r="D1097" s="57"/>
      <c r="E1097" s="57"/>
      <c r="F1097" s="57"/>
      <c r="G1097" s="57"/>
      <c r="H1097" s="57"/>
      <c r="M1097" s="57"/>
      <c r="N1097" s="57"/>
      <c r="O1097"/>
      <c r="P1097"/>
      <c r="Q1097"/>
      <c r="R1097"/>
      <c r="S1097"/>
      <c r="T1097"/>
      <c r="U1097"/>
      <c r="V1097"/>
    </row>
    <row r="1098" spans="1:22" x14ac:dyDescent="0.25">
      <c r="A1098"/>
      <c r="B1098"/>
      <c r="C1098"/>
      <c r="D1098" s="57"/>
      <c r="E1098" s="57"/>
      <c r="F1098" s="57"/>
      <c r="G1098" s="57"/>
      <c r="H1098" s="57"/>
      <c r="M1098" s="57"/>
      <c r="N1098" s="57"/>
      <c r="O1098"/>
      <c r="P1098"/>
      <c r="Q1098"/>
      <c r="R1098"/>
      <c r="S1098"/>
      <c r="T1098"/>
      <c r="U1098"/>
      <c r="V1098"/>
    </row>
    <row r="1099" spans="1:22" x14ac:dyDescent="0.25">
      <c r="A1099"/>
      <c r="B1099"/>
      <c r="C1099"/>
      <c r="D1099" s="57"/>
      <c r="E1099" s="57"/>
      <c r="F1099" s="57"/>
      <c r="G1099" s="57"/>
      <c r="H1099" s="57"/>
      <c r="M1099" s="57"/>
      <c r="N1099" s="57"/>
      <c r="O1099"/>
      <c r="P1099"/>
      <c r="Q1099"/>
      <c r="R1099"/>
      <c r="S1099"/>
      <c r="T1099"/>
      <c r="U1099"/>
      <c r="V1099"/>
    </row>
    <row r="1100" spans="1:22" x14ac:dyDescent="0.25">
      <c r="A1100"/>
      <c r="B1100"/>
      <c r="C1100"/>
      <c r="D1100" s="57"/>
      <c r="E1100" s="57"/>
      <c r="F1100" s="57"/>
      <c r="G1100" s="57"/>
      <c r="H1100" s="57"/>
      <c r="M1100" s="57"/>
      <c r="N1100" s="57"/>
      <c r="O1100"/>
      <c r="P1100"/>
      <c r="Q1100"/>
      <c r="R1100"/>
      <c r="S1100"/>
      <c r="T1100"/>
      <c r="U1100"/>
      <c r="V1100"/>
    </row>
    <row r="1101" spans="1:22" x14ac:dyDescent="0.25">
      <c r="A1101"/>
      <c r="B1101"/>
      <c r="C1101"/>
      <c r="D1101" s="57"/>
      <c r="E1101" s="57"/>
      <c r="F1101" s="57"/>
      <c r="G1101" s="57"/>
      <c r="H1101" s="57"/>
      <c r="M1101" s="57"/>
      <c r="N1101" s="57"/>
      <c r="O1101"/>
      <c r="P1101"/>
      <c r="Q1101"/>
      <c r="R1101"/>
      <c r="S1101"/>
      <c r="T1101"/>
      <c r="U1101"/>
      <c r="V1101"/>
    </row>
    <row r="1102" spans="1:22" x14ac:dyDescent="0.25">
      <c r="A1102"/>
      <c r="B1102"/>
      <c r="C1102"/>
      <c r="D1102" s="57"/>
      <c r="E1102" s="57"/>
      <c r="F1102" s="57"/>
      <c r="G1102" s="57"/>
      <c r="H1102" s="57"/>
      <c r="M1102" s="57"/>
      <c r="N1102" s="57"/>
      <c r="O1102"/>
      <c r="P1102"/>
      <c r="Q1102"/>
      <c r="R1102"/>
      <c r="S1102"/>
      <c r="T1102"/>
      <c r="U1102"/>
      <c r="V1102"/>
    </row>
    <row r="1103" spans="1:22" x14ac:dyDescent="0.25">
      <c r="A1103"/>
      <c r="B1103"/>
      <c r="C1103"/>
      <c r="D1103" s="57"/>
      <c r="E1103" s="57"/>
      <c r="F1103" s="57"/>
      <c r="G1103" s="57"/>
      <c r="H1103" s="57"/>
      <c r="M1103" s="57"/>
      <c r="N1103" s="57"/>
      <c r="O1103"/>
      <c r="P1103"/>
      <c r="Q1103"/>
      <c r="R1103"/>
      <c r="S1103"/>
      <c r="T1103"/>
      <c r="U1103"/>
      <c r="V1103"/>
    </row>
    <row r="1104" spans="1:22" x14ac:dyDescent="0.25">
      <c r="A1104"/>
      <c r="B1104"/>
      <c r="C1104"/>
      <c r="D1104" s="57"/>
      <c r="E1104" s="57"/>
      <c r="F1104" s="57"/>
      <c r="G1104" s="57"/>
      <c r="H1104" s="57"/>
      <c r="M1104" s="57"/>
      <c r="N1104" s="57"/>
      <c r="O1104"/>
      <c r="P1104"/>
      <c r="Q1104"/>
      <c r="R1104"/>
      <c r="S1104"/>
      <c r="T1104"/>
      <c r="U1104"/>
      <c r="V1104"/>
    </row>
    <row r="1105" spans="1:22" x14ac:dyDescent="0.25">
      <c r="A1105"/>
      <c r="B1105"/>
      <c r="C1105"/>
      <c r="D1105" s="57"/>
      <c r="E1105" s="57"/>
      <c r="F1105" s="57"/>
      <c r="G1105" s="57"/>
      <c r="H1105" s="57"/>
      <c r="M1105" s="57"/>
      <c r="N1105" s="57"/>
      <c r="O1105"/>
      <c r="P1105"/>
      <c r="Q1105"/>
      <c r="R1105"/>
      <c r="S1105"/>
      <c r="T1105"/>
      <c r="U1105"/>
      <c r="V1105"/>
    </row>
    <row r="1106" spans="1:22" x14ac:dyDescent="0.25">
      <c r="A1106"/>
      <c r="B1106"/>
      <c r="C1106"/>
      <c r="D1106" s="57"/>
      <c r="E1106" s="57"/>
      <c r="F1106" s="57"/>
      <c r="G1106" s="57"/>
      <c r="H1106" s="57"/>
      <c r="M1106" s="57"/>
      <c r="N1106" s="57"/>
      <c r="O1106"/>
      <c r="P1106"/>
      <c r="Q1106"/>
      <c r="R1106"/>
      <c r="S1106"/>
      <c r="T1106"/>
      <c r="U1106"/>
      <c r="V1106"/>
    </row>
    <row r="1107" spans="1:22" x14ac:dyDescent="0.25">
      <c r="A1107"/>
      <c r="B1107"/>
      <c r="C1107"/>
      <c r="D1107" s="57"/>
      <c r="E1107" s="57"/>
      <c r="F1107" s="57"/>
      <c r="G1107" s="57"/>
      <c r="H1107" s="57"/>
      <c r="M1107" s="57"/>
      <c r="N1107" s="57"/>
      <c r="O1107"/>
      <c r="P1107"/>
      <c r="Q1107"/>
      <c r="R1107"/>
      <c r="S1107"/>
      <c r="T1107"/>
      <c r="U1107"/>
      <c r="V1107"/>
    </row>
    <row r="1108" spans="1:22" x14ac:dyDescent="0.25">
      <c r="A1108"/>
      <c r="B1108"/>
      <c r="C1108"/>
      <c r="D1108" s="57"/>
      <c r="E1108" s="57"/>
      <c r="F1108" s="57"/>
      <c r="G1108" s="57"/>
      <c r="H1108" s="57"/>
      <c r="M1108" s="57"/>
      <c r="N1108" s="57"/>
      <c r="O1108"/>
      <c r="P1108"/>
      <c r="Q1108"/>
      <c r="R1108"/>
      <c r="S1108"/>
      <c r="T1108"/>
      <c r="U1108"/>
      <c r="V1108"/>
    </row>
    <row r="1109" spans="1:22" x14ac:dyDescent="0.25">
      <c r="A1109"/>
      <c r="B1109"/>
      <c r="C1109"/>
      <c r="D1109" s="57"/>
      <c r="E1109" s="57"/>
      <c r="F1109" s="57"/>
      <c r="G1109" s="57"/>
      <c r="H1109" s="57"/>
      <c r="M1109" s="57"/>
      <c r="N1109" s="57"/>
      <c r="O1109"/>
      <c r="P1109"/>
      <c r="Q1109"/>
      <c r="R1109"/>
      <c r="S1109"/>
      <c r="T1109"/>
      <c r="U1109"/>
      <c r="V1109"/>
    </row>
    <row r="1110" spans="1:22" x14ac:dyDescent="0.25">
      <c r="A1110"/>
      <c r="B1110"/>
      <c r="C1110"/>
      <c r="D1110" s="57"/>
      <c r="E1110" s="57"/>
      <c r="F1110" s="57"/>
      <c r="G1110" s="57"/>
      <c r="H1110" s="57"/>
      <c r="M1110" s="57"/>
      <c r="N1110" s="57"/>
      <c r="O1110"/>
      <c r="P1110"/>
      <c r="Q1110"/>
      <c r="R1110"/>
      <c r="S1110"/>
      <c r="T1110"/>
      <c r="U1110"/>
      <c r="V1110"/>
    </row>
    <row r="1111" spans="1:22" x14ac:dyDescent="0.25">
      <c r="A1111"/>
      <c r="B1111"/>
      <c r="C1111"/>
      <c r="D1111" s="57"/>
      <c r="E1111" s="57"/>
      <c r="F1111" s="57"/>
      <c r="G1111" s="57"/>
      <c r="H1111" s="57"/>
      <c r="M1111" s="57"/>
      <c r="N1111" s="57"/>
      <c r="O1111"/>
      <c r="P1111"/>
      <c r="Q1111"/>
      <c r="R1111"/>
      <c r="S1111"/>
      <c r="T1111"/>
      <c r="U1111"/>
      <c r="V1111"/>
    </row>
    <row r="1112" spans="1:22" x14ac:dyDescent="0.25">
      <c r="A1112"/>
      <c r="B1112"/>
      <c r="C1112"/>
      <c r="D1112" s="57"/>
      <c r="E1112" s="57"/>
      <c r="F1112" s="57"/>
      <c r="G1112" s="57"/>
      <c r="H1112" s="57"/>
      <c r="M1112" s="57"/>
      <c r="N1112" s="57"/>
      <c r="O1112"/>
      <c r="P1112"/>
      <c r="Q1112"/>
      <c r="R1112"/>
      <c r="S1112"/>
      <c r="T1112"/>
      <c r="U1112"/>
      <c r="V1112"/>
    </row>
    <row r="1113" spans="1:22" x14ac:dyDescent="0.25">
      <c r="A1113"/>
      <c r="B1113"/>
      <c r="C1113"/>
      <c r="D1113" s="57"/>
      <c r="E1113" s="57"/>
      <c r="F1113" s="57"/>
      <c r="G1113" s="57"/>
      <c r="H1113" s="57"/>
      <c r="M1113" s="57"/>
      <c r="N1113" s="57"/>
      <c r="O1113"/>
      <c r="P1113"/>
      <c r="Q1113"/>
      <c r="R1113"/>
      <c r="S1113"/>
      <c r="T1113"/>
      <c r="U1113"/>
      <c r="V1113"/>
    </row>
    <row r="1114" spans="1:22" x14ac:dyDescent="0.25">
      <c r="A1114"/>
      <c r="B1114"/>
      <c r="C1114"/>
      <c r="D1114" s="57"/>
      <c r="E1114" s="57"/>
      <c r="F1114" s="57"/>
      <c r="G1114" s="57"/>
      <c r="H1114" s="57"/>
      <c r="M1114" s="57"/>
      <c r="N1114" s="57"/>
      <c r="O1114"/>
      <c r="P1114"/>
      <c r="Q1114"/>
      <c r="R1114"/>
      <c r="S1114"/>
      <c r="T1114"/>
      <c r="U1114"/>
      <c r="V1114"/>
    </row>
    <row r="1115" spans="1:22" x14ac:dyDescent="0.25">
      <c r="A1115"/>
      <c r="B1115"/>
      <c r="C1115"/>
      <c r="D1115" s="57"/>
      <c r="E1115" s="57"/>
      <c r="F1115" s="57"/>
      <c r="G1115" s="57"/>
      <c r="H1115" s="57"/>
      <c r="M1115" s="57"/>
      <c r="N1115" s="57"/>
      <c r="O1115"/>
      <c r="P1115"/>
      <c r="Q1115"/>
      <c r="R1115"/>
      <c r="S1115"/>
      <c r="T1115"/>
      <c r="U1115"/>
      <c r="V1115"/>
    </row>
    <row r="1116" spans="1:22" x14ac:dyDescent="0.25">
      <c r="A1116"/>
      <c r="B1116"/>
      <c r="C1116"/>
      <c r="D1116" s="57"/>
      <c r="E1116" s="57"/>
      <c r="F1116" s="57"/>
      <c r="G1116" s="57"/>
      <c r="H1116" s="57"/>
      <c r="M1116" s="57"/>
      <c r="N1116" s="57"/>
      <c r="O1116"/>
      <c r="P1116"/>
      <c r="Q1116"/>
      <c r="R1116"/>
      <c r="S1116"/>
      <c r="T1116"/>
      <c r="U1116"/>
      <c r="V1116"/>
    </row>
    <row r="1117" spans="1:22" x14ac:dyDescent="0.25">
      <c r="A1117"/>
      <c r="B1117"/>
      <c r="C1117"/>
      <c r="D1117" s="57"/>
      <c r="E1117" s="57"/>
      <c r="F1117" s="57"/>
      <c r="G1117" s="57"/>
      <c r="H1117" s="57"/>
      <c r="M1117" s="57"/>
      <c r="N1117" s="57"/>
      <c r="O1117"/>
      <c r="P1117"/>
      <c r="Q1117"/>
      <c r="R1117"/>
      <c r="S1117"/>
      <c r="T1117"/>
      <c r="U1117"/>
      <c r="V1117"/>
    </row>
    <row r="1118" spans="1:22" x14ac:dyDescent="0.25">
      <c r="A1118"/>
      <c r="B1118"/>
      <c r="C1118"/>
      <c r="D1118" s="57"/>
      <c r="E1118" s="57"/>
      <c r="F1118" s="57"/>
      <c r="G1118" s="57"/>
      <c r="H1118" s="57"/>
      <c r="M1118" s="57"/>
      <c r="N1118" s="57"/>
      <c r="O1118"/>
      <c r="P1118"/>
      <c r="Q1118"/>
      <c r="R1118"/>
      <c r="S1118"/>
      <c r="T1118"/>
      <c r="U1118"/>
      <c r="V1118"/>
    </row>
    <row r="1119" spans="1:22" x14ac:dyDescent="0.25">
      <c r="A1119"/>
      <c r="B1119"/>
      <c r="C1119"/>
      <c r="D1119" s="57"/>
      <c r="E1119" s="57"/>
      <c r="F1119" s="57"/>
      <c r="G1119" s="57"/>
      <c r="H1119" s="57"/>
      <c r="M1119" s="57"/>
      <c r="N1119" s="57"/>
      <c r="O1119"/>
      <c r="P1119"/>
      <c r="Q1119"/>
      <c r="R1119"/>
      <c r="S1119"/>
      <c r="T1119"/>
      <c r="U1119"/>
      <c r="V1119"/>
    </row>
    <row r="1120" spans="1:22" x14ac:dyDescent="0.25">
      <c r="A1120"/>
      <c r="B1120"/>
      <c r="C1120"/>
      <c r="D1120" s="57"/>
      <c r="E1120" s="57"/>
      <c r="F1120" s="57"/>
      <c r="G1120" s="57"/>
      <c r="H1120" s="57"/>
      <c r="M1120" s="57"/>
      <c r="N1120" s="57"/>
      <c r="O1120"/>
      <c r="P1120"/>
      <c r="Q1120"/>
      <c r="R1120"/>
      <c r="S1120"/>
      <c r="T1120"/>
      <c r="U1120"/>
      <c r="V1120"/>
    </row>
    <row r="1121" spans="1:22" x14ac:dyDescent="0.25">
      <c r="A1121"/>
      <c r="B1121"/>
      <c r="C1121"/>
      <c r="D1121" s="57"/>
      <c r="E1121" s="57"/>
      <c r="F1121" s="57"/>
      <c r="G1121" s="57"/>
      <c r="H1121" s="57"/>
      <c r="M1121" s="57"/>
      <c r="N1121" s="57"/>
      <c r="O1121"/>
      <c r="P1121"/>
      <c r="Q1121"/>
      <c r="R1121"/>
      <c r="S1121"/>
      <c r="T1121"/>
      <c r="U1121"/>
      <c r="V1121"/>
    </row>
    <row r="1122" spans="1:22" x14ac:dyDescent="0.25">
      <c r="A1122"/>
      <c r="B1122"/>
      <c r="C1122"/>
      <c r="D1122" s="57"/>
      <c r="E1122" s="57"/>
      <c r="F1122" s="57"/>
      <c r="G1122" s="57"/>
      <c r="H1122" s="57"/>
      <c r="M1122" s="57"/>
      <c r="N1122" s="57"/>
      <c r="O1122"/>
      <c r="P1122"/>
      <c r="Q1122"/>
      <c r="R1122"/>
      <c r="S1122"/>
      <c r="T1122"/>
      <c r="U1122"/>
      <c r="V1122"/>
    </row>
    <row r="1123" spans="1:22" x14ac:dyDescent="0.25">
      <c r="A1123"/>
      <c r="B1123"/>
      <c r="C1123"/>
      <c r="D1123" s="57"/>
      <c r="E1123" s="57"/>
      <c r="F1123" s="57"/>
      <c r="G1123" s="57"/>
      <c r="H1123" s="57"/>
      <c r="M1123" s="57"/>
      <c r="N1123" s="57"/>
      <c r="O1123"/>
      <c r="P1123"/>
      <c r="Q1123"/>
      <c r="R1123"/>
      <c r="S1123"/>
      <c r="T1123"/>
      <c r="U1123"/>
      <c r="V1123"/>
    </row>
    <row r="1124" spans="1:22" x14ac:dyDescent="0.25">
      <c r="A1124"/>
      <c r="B1124"/>
      <c r="C1124"/>
      <c r="D1124" s="57"/>
      <c r="E1124" s="57"/>
      <c r="F1124" s="57"/>
      <c r="G1124" s="57"/>
      <c r="H1124" s="57"/>
      <c r="M1124" s="57"/>
      <c r="N1124" s="57"/>
      <c r="O1124"/>
      <c r="P1124"/>
      <c r="Q1124"/>
      <c r="R1124"/>
      <c r="S1124"/>
      <c r="T1124"/>
      <c r="U1124"/>
      <c r="V1124"/>
    </row>
    <row r="1125" spans="1:22" x14ac:dyDescent="0.25">
      <c r="A1125"/>
      <c r="B1125"/>
      <c r="C1125"/>
      <c r="D1125" s="57"/>
      <c r="E1125" s="57"/>
      <c r="F1125" s="57"/>
      <c r="G1125" s="57"/>
      <c r="H1125" s="57"/>
      <c r="M1125" s="57"/>
      <c r="N1125" s="57"/>
      <c r="O1125"/>
      <c r="P1125"/>
      <c r="Q1125"/>
      <c r="R1125"/>
      <c r="S1125"/>
      <c r="T1125"/>
      <c r="U1125"/>
      <c r="V1125"/>
    </row>
    <row r="1126" spans="1:22" x14ac:dyDescent="0.25">
      <c r="A1126"/>
      <c r="B1126"/>
      <c r="C1126"/>
      <c r="D1126" s="57"/>
      <c r="E1126" s="57"/>
      <c r="F1126" s="57"/>
      <c r="G1126" s="57"/>
      <c r="H1126" s="57"/>
      <c r="M1126" s="57"/>
      <c r="N1126" s="57"/>
      <c r="O1126"/>
      <c r="P1126"/>
      <c r="Q1126"/>
      <c r="R1126"/>
      <c r="S1126"/>
      <c r="T1126"/>
      <c r="U1126"/>
      <c r="V1126"/>
    </row>
    <row r="1127" spans="1:22" x14ac:dyDescent="0.25">
      <c r="A1127"/>
      <c r="B1127"/>
      <c r="C1127"/>
      <c r="D1127" s="57"/>
      <c r="E1127" s="57"/>
      <c r="F1127" s="57"/>
      <c r="G1127" s="57"/>
      <c r="H1127" s="57"/>
      <c r="M1127" s="57"/>
      <c r="N1127" s="57"/>
      <c r="O1127"/>
      <c r="P1127"/>
      <c r="Q1127"/>
      <c r="R1127"/>
      <c r="S1127"/>
      <c r="T1127"/>
      <c r="U1127"/>
      <c r="V1127"/>
    </row>
    <row r="1128" spans="1:22" x14ac:dyDescent="0.25">
      <c r="A1128"/>
      <c r="B1128"/>
      <c r="C1128"/>
      <c r="D1128" s="57"/>
      <c r="E1128" s="57"/>
      <c r="F1128" s="57"/>
      <c r="G1128" s="57"/>
      <c r="H1128" s="57"/>
      <c r="M1128" s="57"/>
      <c r="N1128" s="57"/>
      <c r="O1128"/>
      <c r="P1128"/>
      <c r="Q1128"/>
      <c r="R1128"/>
      <c r="S1128"/>
      <c r="T1128"/>
      <c r="U1128"/>
      <c r="V1128"/>
    </row>
    <row r="1129" spans="1:22" x14ac:dyDescent="0.25">
      <c r="A1129"/>
      <c r="B1129"/>
      <c r="C1129"/>
      <c r="D1129" s="57"/>
      <c r="E1129" s="57"/>
      <c r="F1129" s="57"/>
      <c r="G1129" s="57"/>
      <c r="H1129" s="57"/>
      <c r="M1129" s="57"/>
      <c r="N1129" s="57"/>
      <c r="O1129"/>
      <c r="P1129"/>
      <c r="Q1129"/>
      <c r="R1129"/>
      <c r="S1129"/>
      <c r="T1129"/>
      <c r="U1129"/>
      <c r="V1129"/>
    </row>
    <row r="1130" spans="1:22" x14ac:dyDescent="0.25">
      <c r="A1130"/>
      <c r="B1130"/>
      <c r="C1130"/>
      <c r="D1130" s="57"/>
      <c r="E1130" s="57"/>
      <c r="F1130" s="57"/>
      <c r="G1130" s="57"/>
      <c r="H1130" s="57"/>
      <c r="M1130" s="57"/>
      <c r="N1130" s="57"/>
      <c r="O1130"/>
      <c r="P1130"/>
      <c r="Q1130"/>
      <c r="R1130"/>
      <c r="S1130"/>
      <c r="T1130"/>
      <c r="U1130"/>
      <c r="V1130"/>
    </row>
    <row r="1131" spans="1:22" x14ac:dyDescent="0.25">
      <c r="A1131"/>
      <c r="B1131"/>
      <c r="C1131"/>
      <c r="D1131" s="57"/>
      <c r="E1131" s="57"/>
      <c r="F1131" s="57"/>
      <c r="G1131" s="57"/>
      <c r="H1131" s="57"/>
      <c r="M1131" s="57"/>
      <c r="N1131" s="57"/>
      <c r="O1131"/>
      <c r="P1131"/>
      <c r="Q1131"/>
      <c r="R1131"/>
      <c r="S1131"/>
      <c r="T1131"/>
      <c r="U1131"/>
      <c r="V1131"/>
    </row>
    <row r="1132" spans="1:22" x14ac:dyDescent="0.25">
      <c r="A1132"/>
      <c r="B1132"/>
      <c r="C1132"/>
      <c r="D1132" s="57"/>
      <c r="E1132" s="57"/>
      <c r="F1132" s="57"/>
      <c r="G1132" s="57"/>
      <c r="H1132" s="57"/>
      <c r="M1132" s="57"/>
      <c r="N1132" s="57"/>
      <c r="O1132"/>
      <c r="P1132"/>
      <c r="Q1132"/>
      <c r="R1132"/>
      <c r="S1132"/>
      <c r="T1132"/>
      <c r="U1132"/>
      <c r="V1132"/>
    </row>
    <row r="1133" spans="1:22" x14ac:dyDescent="0.25">
      <c r="A1133"/>
      <c r="B1133"/>
      <c r="C1133"/>
      <c r="D1133" s="57"/>
      <c r="E1133" s="57"/>
      <c r="F1133" s="57"/>
      <c r="G1133" s="57"/>
      <c r="H1133" s="57"/>
      <c r="M1133" s="57"/>
      <c r="N1133" s="57"/>
      <c r="O1133"/>
      <c r="P1133"/>
      <c r="Q1133"/>
      <c r="R1133"/>
      <c r="S1133"/>
      <c r="T1133"/>
      <c r="U1133"/>
      <c r="V1133"/>
    </row>
    <row r="1134" spans="1:22" x14ac:dyDescent="0.25">
      <c r="A1134"/>
      <c r="B1134"/>
      <c r="C1134"/>
      <c r="D1134" s="57"/>
      <c r="E1134" s="57"/>
      <c r="F1134" s="57"/>
      <c r="G1134" s="57"/>
      <c r="H1134" s="57"/>
      <c r="M1134" s="57"/>
      <c r="N1134" s="57"/>
      <c r="O1134"/>
      <c r="P1134"/>
      <c r="Q1134"/>
      <c r="R1134"/>
      <c r="S1134"/>
      <c r="T1134"/>
      <c r="U1134"/>
      <c r="V1134"/>
    </row>
    <row r="1135" spans="1:22" x14ac:dyDescent="0.25">
      <c r="A1135"/>
      <c r="B1135"/>
      <c r="C1135"/>
      <c r="D1135" s="57"/>
      <c r="E1135" s="57"/>
      <c r="F1135" s="57"/>
      <c r="G1135" s="57"/>
      <c r="H1135" s="57"/>
      <c r="M1135" s="57"/>
      <c r="N1135" s="57"/>
      <c r="O1135"/>
      <c r="P1135"/>
      <c r="Q1135"/>
      <c r="R1135"/>
      <c r="S1135"/>
      <c r="T1135"/>
      <c r="U1135"/>
      <c r="V1135"/>
    </row>
    <row r="1136" spans="1:22" x14ac:dyDescent="0.25">
      <c r="A1136"/>
      <c r="B1136"/>
      <c r="C1136"/>
      <c r="D1136" s="57"/>
      <c r="E1136" s="57"/>
      <c r="F1136" s="57"/>
      <c r="G1136" s="57"/>
      <c r="H1136" s="57"/>
      <c r="M1136" s="57"/>
      <c r="N1136" s="57"/>
      <c r="O1136"/>
      <c r="P1136"/>
      <c r="Q1136"/>
      <c r="R1136"/>
      <c r="S1136"/>
      <c r="T1136"/>
      <c r="U1136"/>
      <c r="V1136"/>
    </row>
    <row r="1137" spans="1:22" x14ac:dyDescent="0.25">
      <c r="A1137"/>
      <c r="B1137"/>
      <c r="C1137"/>
      <c r="D1137" s="57"/>
      <c r="E1137" s="57"/>
      <c r="F1137" s="57"/>
      <c r="G1137" s="57"/>
      <c r="H1137" s="57"/>
      <c r="M1137" s="57"/>
      <c r="N1137" s="57"/>
      <c r="O1137"/>
      <c r="P1137"/>
      <c r="Q1137"/>
      <c r="R1137"/>
      <c r="S1137"/>
      <c r="T1137"/>
      <c r="U1137"/>
      <c r="V1137"/>
    </row>
    <row r="1138" spans="1:22" x14ac:dyDescent="0.25">
      <c r="A1138"/>
      <c r="B1138"/>
      <c r="C1138"/>
      <c r="D1138" s="57"/>
      <c r="E1138" s="57"/>
      <c r="F1138" s="57"/>
      <c r="G1138" s="57"/>
      <c r="H1138" s="57"/>
      <c r="M1138" s="57"/>
      <c r="N1138" s="57"/>
      <c r="O1138"/>
      <c r="P1138"/>
      <c r="Q1138"/>
      <c r="R1138"/>
      <c r="S1138"/>
      <c r="T1138"/>
      <c r="U1138"/>
      <c r="V1138"/>
    </row>
    <row r="1139" spans="1:22" x14ac:dyDescent="0.25">
      <c r="A1139"/>
      <c r="B1139"/>
      <c r="C1139"/>
      <c r="D1139" s="57"/>
      <c r="E1139" s="57"/>
      <c r="F1139" s="57"/>
      <c r="G1139" s="57"/>
      <c r="H1139" s="57"/>
      <c r="M1139" s="57"/>
      <c r="N1139" s="57"/>
      <c r="O1139"/>
      <c r="P1139"/>
      <c r="Q1139"/>
      <c r="R1139"/>
      <c r="S1139"/>
      <c r="T1139"/>
      <c r="U1139"/>
      <c r="V1139"/>
    </row>
    <row r="1140" spans="1:22" x14ac:dyDescent="0.25">
      <c r="A1140"/>
      <c r="B1140"/>
      <c r="C1140"/>
      <c r="D1140" s="57"/>
      <c r="E1140" s="57"/>
      <c r="F1140" s="57"/>
      <c r="G1140" s="57"/>
      <c r="H1140" s="57"/>
      <c r="M1140" s="57"/>
      <c r="N1140" s="57"/>
      <c r="O1140"/>
      <c r="P1140"/>
      <c r="Q1140"/>
      <c r="R1140"/>
      <c r="S1140"/>
      <c r="T1140"/>
      <c r="U1140"/>
      <c r="V1140"/>
    </row>
    <row r="1141" spans="1:22" x14ac:dyDescent="0.25">
      <c r="A1141"/>
      <c r="B1141"/>
      <c r="C1141"/>
      <c r="D1141" s="57"/>
      <c r="E1141" s="57"/>
      <c r="F1141" s="57"/>
      <c r="G1141" s="57"/>
      <c r="H1141" s="57"/>
      <c r="M1141" s="57"/>
      <c r="N1141" s="57"/>
      <c r="O1141"/>
      <c r="P1141"/>
      <c r="Q1141"/>
      <c r="R1141"/>
      <c r="S1141"/>
      <c r="T1141"/>
      <c r="U1141"/>
      <c r="V1141"/>
    </row>
    <row r="1142" spans="1:22" x14ac:dyDescent="0.25">
      <c r="A1142"/>
      <c r="B1142"/>
      <c r="C1142"/>
      <c r="D1142" s="57"/>
      <c r="E1142" s="57"/>
      <c r="F1142" s="57"/>
      <c r="G1142" s="57"/>
      <c r="H1142" s="57"/>
      <c r="M1142" s="57"/>
      <c r="N1142" s="57"/>
      <c r="O1142"/>
      <c r="P1142"/>
      <c r="Q1142"/>
      <c r="R1142"/>
      <c r="S1142"/>
      <c r="T1142"/>
      <c r="U1142"/>
      <c r="V1142"/>
    </row>
    <row r="1143" spans="1:22" x14ac:dyDescent="0.25">
      <c r="A1143"/>
      <c r="B1143"/>
      <c r="C1143"/>
      <c r="D1143" s="57"/>
      <c r="E1143" s="57"/>
      <c r="F1143" s="57"/>
      <c r="G1143" s="57"/>
      <c r="H1143" s="57"/>
      <c r="M1143" s="57"/>
      <c r="N1143" s="57"/>
      <c r="O1143"/>
      <c r="P1143"/>
      <c r="Q1143"/>
      <c r="R1143"/>
      <c r="S1143"/>
      <c r="T1143"/>
      <c r="U1143"/>
      <c r="V1143"/>
    </row>
    <row r="1144" spans="1:22" x14ac:dyDescent="0.25">
      <c r="A1144"/>
      <c r="B1144"/>
      <c r="C1144"/>
      <c r="D1144" s="57"/>
      <c r="E1144" s="57"/>
      <c r="F1144" s="57"/>
      <c r="G1144" s="57"/>
      <c r="H1144" s="57"/>
      <c r="M1144" s="57"/>
      <c r="N1144" s="57"/>
      <c r="O1144"/>
      <c r="P1144"/>
      <c r="Q1144"/>
      <c r="R1144"/>
      <c r="S1144"/>
      <c r="T1144"/>
      <c r="U1144"/>
      <c r="V1144"/>
    </row>
    <row r="1145" spans="1:22" x14ac:dyDescent="0.25">
      <c r="A1145"/>
      <c r="B1145"/>
      <c r="C1145"/>
      <c r="D1145" s="57"/>
      <c r="E1145" s="57"/>
      <c r="F1145" s="57"/>
      <c r="G1145" s="57"/>
      <c r="H1145" s="57"/>
      <c r="M1145" s="57"/>
      <c r="N1145" s="57"/>
      <c r="O1145"/>
      <c r="P1145"/>
      <c r="Q1145"/>
      <c r="R1145"/>
      <c r="S1145"/>
      <c r="T1145"/>
      <c r="U1145"/>
      <c r="V1145"/>
    </row>
    <row r="1146" spans="1:22" x14ac:dyDescent="0.25">
      <c r="A1146"/>
      <c r="B1146"/>
      <c r="C1146"/>
      <c r="D1146" s="57"/>
      <c r="E1146" s="57"/>
      <c r="F1146" s="57"/>
      <c r="G1146" s="57"/>
      <c r="H1146" s="57"/>
      <c r="M1146" s="57"/>
      <c r="N1146" s="57"/>
      <c r="O1146"/>
      <c r="P1146"/>
      <c r="Q1146"/>
      <c r="R1146"/>
      <c r="S1146"/>
      <c r="T1146"/>
      <c r="U1146"/>
      <c r="V1146"/>
    </row>
    <row r="1147" spans="1:22" x14ac:dyDescent="0.25">
      <c r="A1147"/>
      <c r="B1147"/>
      <c r="C1147"/>
      <c r="D1147" s="57"/>
      <c r="E1147" s="57"/>
      <c r="F1147" s="57"/>
      <c r="G1147" s="57"/>
      <c r="H1147" s="57"/>
      <c r="M1147" s="57"/>
      <c r="N1147" s="57"/>
      <c r="O1147"/>
      <c r="P1147"/>
      <c r="Q1147"/>
      <c r="R1147"/>
      <c r="S1147"/>
      <c r="T1147"/>
      <c r="U1147"/>
      <c r="V1147"/>
    </row>
    <row r="1148" spans="1:22" x14ac:dyDescent="0.25">
      <c r="A1148"/>
      <c r="B1148"/>
      <c r="C1148"/>
      <c r="D1148" s="57"/>
      <c r="E1148" s="57"/>
      <c r="F1148" s="57"/>
      <c r="G1148" s="57"/>
      <c r="H1148" s="57"/>
      <c r="M1148" s="57"/>
      <c r="N1148" s="57"/>
      <c r="O1148"/>
      <c r="P1148"/>
      <c r="Q1148"/>
      <c r="R1148"/>
      <c r="S1148"/>
      <c r="T1148"/>
      <c r="U1148"/>
      <c r="V1148"/>
    </row>
    <row r="1149" spans="1:22" x14ac:dyDescent="0.25">
      <c r="A1149"/>
      <c r="B1149"/>
      <c r="C1149"/>
      <c r="D1149" s="57"/>
      <c r="E1149" s="57"/>
      <c r="F1149" s="57"/>
      <c r="G1149" s="57"/>
      <c r="H1149" s="57"/>
      <c r="M1149" s="57"/>
      <c r="N1149" s="57"/>
      <c r="O1149"/>
      <c r="P1149"/>
      <c r="Q1149"/>
      <c r="R1149"/>
      <c r="S1149"/>
      <c r="T1149"/>
      <c r="U1149"/>
      <c r="V1149"/>
    </row>
    <row r="1150" spans="1:22" x14ac:dyDescent="0.25">
      <c r="A1150"/>
      <c r="B1150"/>
      <c r="C1150"/>
      <c r="D1150" s="57"/>
      <c r="E1150" s="57"/>
      <c r="F1150" s="57"/>
      <c r="G1150" s="57"/>
      <c r="H1150" s="57"/>
      <c r="M1150" s="57"/>
      <c r="N1150" s="57"/>
      <c r="O1150"/>
      <c r="P1150"/>
      <c r="Q1150"/>
      <c r="R1150"/>
      <c r="S1150"/>
      <c r="T1150"/>
      <c r="U1150"/>
      <c r="V1150"/>
    </row>
    <row r="1151" spans="1:22" x14ac:dyDescent="0.25">
      <c r="A1151"/>
      <c r="B1151"/>
      <c r="C1151"/>
      <c r="D1151" s="57"/>
      <c r="E1151" s="57"/>
      <c r="F1151" s="57"/>
      <c r="G1151" s="57"/>
      <c r="H1151" s="57"/>
      <c r="M1151" s="57"/>
      <c r="N1151" s="57"/>
      <c r="O1151"/>
      <c r="P1151"/>
      <c r="Q1151"/>
      <c r="R1151"/>
      <c r="S1151"/>
      <c r="T1151"/>
      <c r="U1151"/>
      <c r="V1151"/>
    </row>
    <row r="1152" spans="1:22" x14ac:dyDescent="0.25">
      <c r="A1152"/>
      <c r="B1152"/>
      <c r="C1152"/>
      <c r="D1152" s="57"/>
      <c r="E1152" s="57"/>
      <c r="F1152" s="57"/>
      <c r="G1152" s="57"/>
      <c r="H1152" s="57"/>
      <c r="M1152" s="57"/>
      <c r="N1152" s="57"/>
      <c r="O1152"/>
      <c r="P1152"/>
      <c r="Q1152"/>
      <c r="R1152"/>
      <c r="S1152"/>
      <c r="T1152"/>
      <c r="U1152"/>
      <c r="V1152"/>
    </row>
    <row r="1153" spans="1:22" x14ac:dyDescent="0.25">
      <c r="A1153"/>
      <c r="B1153"/>
      <c r="C1153"/>
      <c r="D1153" s="57"/>
      <c r="E1153" s="57"/>
      <c r="F1153" s="57"/>
      <c r="G1153" s="57"/>
      <c r="H1153" s="57"/>
      <c r="M1153" s="57"/>
      <c r="N1153" s="57"/>
      <c r="O1153"/>
      <c r="P1153"/>
      <c r="Q1153"/>
      <c r="R1153"/>
      <c r="S1153"/>
      <c r="T1153"/>
      <c r="U1153"/>
      <c r="V1153"/>
    </row>
    <row r="1154" spans="1:22" x14ac:dyDescent="0.25">
      <c r="A1154"/>
      <c r="B1154"/>
      <c r="C1154"/>
      <c r="D1154" s="57"/>
      <c r="E1154" s="57"/>
      <c r="F1154" s="57"/>
      <c r="G1154" s="57"/>
      <c r="H1154" s="57"/>
      <c r="M1154" s="57"/>
      <c r="N1154" s="57"/>
      <c r="O1154"/>
      <c r="P1154"/>
      <c r="Q1154"/>
      <c r="R1154"/>
      <c r="S1154"/>
      <c r="T1154"/>
      <c r="U1154"/>
      <c r="V1154"/>
    </row>
    <row r="1155" spans="1:22" x14ac:dyDescent="0.25">
      <c r="A1155"/>
      <c r="B1155"/>
      <c r="C1155"/>
      <c r="D1155" s="57"/>
      <c r="E1155" s="57"/>
      <c r="F1155" s="57"/>
      <c r="G1155" s="57"/>
      <c r="H1155" s="57"/>
      <c r="M1155" s="57"/>
      <c r="N1155" s="57"/>
      <c r="O1155"/>
      <c r="P1155"/>
      <c r="Q1155"/>
      <c r="R1155"/>
      <c r="S1155"/>
      <c r="T1155"/>
      <c r="U1155"/>
      <c r="V1155"/>
    </row>
    <row r="1156" spans="1:22" x14ac:dyDescent="0.25">
      <c r="A1156"/>
      <c r="B1156"/>
      <c r="C1156"/>
      <c r="D1156" s="57"/>
      <c r="E1156" s="57"/>
      <c r="F1156" s="57"/>
      <c r="G1156" s="57"/>
      <c r="H1156" s="57"/>
      <c r="M1156" s="57"/>
      <c r="N1156" s="57"/>
      <c r="O1156"/>
      <c r="P1156"/>
      <c r="Q1156"/>
      <c r="R1156"/>
      <c r="S1156"/>
      <c r="T1156"/>
      <c r="U1156"/>
      <c r="V1156"/>
    </row>
    <row r="1157" spans="1:22" x14ac:dyDescent="0.25">
      <c r="A1157"/>
      <c r="B1157"/>
      <c r="C1157"/>
      <c r="D1157" s="57"/>
      <c r="E1157" s="57"/>
      <c r="F1157" s="57"/>
      <c r="G1157" s="57"/>
      <c r="H1157" s="57"/>
      <c r="M1157" s="57"/>
      <c r="N1157" s="57"/>
      <c r="O1157"/>
      <c r="P1157"/>
      <c r="Q1157"/>
      <c r="R1157"/>
      <c r="S1157"/>
      <c r="T1157"/>
      <c r="U1157"/>
      <c r="V1157"/>
    </row>
    <row r="1158" spans="1:22" x14ac:dyDescent="0.25">
      <c r="A1158"/>
      <c r="B1158"/>
      <c r="C1158"/>
      <c r="D1158" s="57"/>
      <c r="E1158" s="57"/>
      <c r="F1158" s="57"/>
      <c r="G1158" s="57"/>
      <c r="H1158" s="57"/>
      <c r="M1158" s="57"/>
      <c r="N1158" s="57"/>
      <c r="O1158"/>
      <c r="P1158"/>
      <c r="Q1158"/>
      <c r="R1158"/>
      <c r="S1158"/>
      <c r="T1158"/>
      <c r="U1158"/>
      <c r="V1158"/>
    </row>
    <row r="1159" spans="1:22" x14ac:dyDescent="0.25">
      <c r="A1159"/>
      <c r="B1159"/>
      <c r="C1159"/>
      <c r="D1159" s="57"/>
      <c r="E1159" s="57"/>
      <c r="F1159" s="57"/>
      <c r="G1159" s="57"/>
      <c r="H1159" s="57"/>
      <c r="M1159" s="57"/>
      <c r="N1159" s="57"/>
      <c r="O1159"/>
      <c r="P1159"/>
      <c r="Q1159"/>
      <c r="R1159"/>
      <c r="S1159"/>
      <c r="T1159"/>
      <c r="U1159"/>
      <c r="V1159"/>
    </row>
    <row r="1160" spans="1:22" x14ac:dyDescent="0.25">
      <c r="A1160"/>
      <c r="B1160"/>
      <c r="C1160"/>
      <c r="D1160" s="57"/>
      <c r="E1160" s="57"/>
      <c r="F1160" s="57"/>
      <c r="G1160" s="57"/>
      <c r="H1160" s="57"/>
      <c r="M1160" s="57"/>
      <c r="N1160" s="57"/>
      <c r="O1160"/>
      <c r="P1160"/>
      <c r="Q1160"/>
      <c r="R1160"/>
      <c r="S1160"/>
      <c r="T1160"/>
      <c r="U1160"/>
      <c r="V1160"/>
    </row>
    <row r="1161" spans="1:22" x14ac:dyDescent="0.25">
      <c r="A1161"/>
      <c r="B1161"/>
      <c r="C1161"/>
      <c r="D1161" s="57"/>
      <c r="E1161" s="57"/>
      <c r="F1161" s="57"/>
      <c r="G1161" s="57"/>
      <c r="H1161" s="57"/>
      <c r="M1161" s="57"/>
      <c r="N1161" s="57"/>
      <c r="O1161"/>
      <c r="P1161"/>
      <c r="Q1161"/>
      <c r="R1161"/>
      <c r="S1161"/>
      <c r="T1161"/>
      <c r="U1161"/>
      <c r="V1161"/>
    </row>
    <row r="1162" spans="1:22" x14ac:dyDescent="0.25">
      <c r="A1162"/>
      <c r="B1162"/>
      <c r="C1162"/>
      <c r="D1162" s="57"/>
      <c r="E1162" s="57"/>
      <c r="F1162" s="57"/>
      <c r="G1162" s="57"/>
      <c r="H1162" s="57"/>
      <c r="M1162" s="57"/>
      <c r="N1162" s="57"/>
      <c r="O1162"/>
      <c r="P1162"/>
      <c r="Q1162"/>
      <c r="R1162"/>
      <c r="S1162"/>
      <c r="T1162"/>
      <c r="U1162"/>
      <c r="V1162"/>
    </row>
    <row r="1163" spans="1:22" x14ac:dyDescent="0.25">
      <c r="A1163"/>
      <c r="B1163"/>
      <c r="C1163"/>
      <c r="D1163" s="57"/>
      <c r="E1163" s="57"/>
      <c r="F1163" s="57"/>
      <c r="G1163" s="57"/>
      <c r="H1163" s="57"/>
      <c r="M1163" s="57"/>
      <c r="N1163" s="57"/>
      <c r="O1163"/>
      <c r="P1163"/>
      <c r="Q1163"/>
      <c r="R1163"/>
      <c r="S1163"/>
      <c r="T1163"/>
      <c r="U1163"/>
      <c r="V1163"/>
    </row>
    <row r="1164" spans="1:22" x14ac:dyDescent="0.25">
      <c r="A1164"/>
      <c r="B1164"/>
      <c r="C1164"/>
      <c r="D1164" s="57"/>
      <c r="E1164" s="57"/>
      <c r="F1164" s="57"/>
      <c r="G1164" s="57"/>
      <c r="H1164" s="57"/>
      <c r="M1164" s="57"/>
      <c r="N1164" s="57"/>
      <c r="O1164"/>
      <c r="P1164"/>
      <c r="Q1164"/>
      <c r="R1164"/>
      <c r="S1164"/>
      <c r="T1164"/>
      <c r="U1164"/>
      <c r="V1164"/>
    </row>
    <row r="1165" spans="1:22" x14ac:dyDescent="0.25">
      <c r="A1165"/>
      <c r="B1165"/>
      <c r="C1165"/>
      <c r="D1165" s="57"/>
      <c r="E1165" s="57"/>
      <c r="F1165" s="57"/>
      <c r="G1165" s="57"/>
      <c r="H1165" s="57"/>
      <c r="M1165" s="57"/>
      <c r="N1165" s="57"/>
      <c r="O1165"/>
      <c r="P1165"/>
      <c r="Q1165"/>
      <c r="R1165"/>
      <c r="S1165"/>
      <c r="T1165"/>
      <c r="U1165"/>
      <c r="V1165"/>
    </row>
    <row r="1166" spans="1:22" x14ac:dyDescent="0.25">
      <c r="A1166"/>
      <c r="B1166"/>
      <c r="C1166"/>
      <c r="D1166" s="57"/>
      <c r="E1166" s="57"/>
      <c r="F1166" s="57"/>
      <c r="G1166" s="57"/>
      <c r="H1166" s="57"/>
      <c r="M1166" s="57"/>
      <c r="N1166" s="57"/>
      <c r="O1166"/>
      <c r="P1166"/>
      <c r="Q1166"/>
      <c r="R1166"/>
      <c r="S1166"/>
      <c r="T1166"/>
      <c r="U1166"/>
      <c r="V1166"/>
    </row>
    <row r="1167" spans="1:22" x14ac:dyDescent="0.25">
      <c r="A1167"/>
      <c r="B1167"/>
      <c r="C1167"/>
      <c r="D1167" s="57"/>
      <c r="E1167" s="57"/>
      <c r="F1167" s="57"/>
      <c r="G1167" s="57"/>
      <c r="H1167" s="57"/>
      <c r="M1167" s="57"/>
      <c r="N1167" s="57"/>
      <c r="O1167"/>
      <c r="P1167"/>
      <c r="Q1167"/>
      <c r="R1167"/>
      <c r="S1167"/>
      <c r="T1167"/>
      <c r="U1167"/>
      <c r="V1167"/>
    </row>
    <row r="1168" spans="1:22" x14ac:dyDescent="0.25">
      <c r="A1168"/>
      <c r="B1168"/>
      <c r="C1168"/>
      <c r="D1168" s="57"/>
      <c r="E1168" s="57"/>
      <c r="F1168" s="57"/>
      <c r="G1168" s="57"/>
      <c r="H1168" s="57"/>
      <c r="M1168" s="57"/>
      <c r="N1168" s="57"/>
      <c r="O1168"/>
      <c r="P1168"/>
      <c r="Q1168"/>
      <c r="R1168"/>
      <c r="S1168"/>
      <c r="T1168"/>
      <c r="U1168"/>
      <c r="V1168"/>
    </row>
    <row r="1169" spans="1:22" x14ac:dyDescent="0.25">
      <c r="A1169"/>
      <c r="B1169"/>
      <c r="C1169"/>
      <c r="D1169" s="57"/>
      <c r="E1169" s="57"/>
      <c r="F1169" s="57"/>
      <c r="G1169" s="57"/>
      <c r="H1169" s="57"/>
      <c r="M1169" s="57"/>
      <c r="N1169" s="57"/>
      <c r="O1169"/>
      <c r="P1169"/>
      <c r="Q1169"/>
      <c r="R1169"/>
      <c r="S1169"/>
      <c r="T1169"/>
      <c r="U1169"/>
      <c r="V1169"/>
    </row>
    <row r="1170" spans="1:22" x14ac:dyDescent="0.25">
      <c r="A1170"/>
      <c r="B1170"/>
      <c r="C1170"/>
      <c r="D1170" s="57"/>
      <c r="E1170" s="57"/>
      <c r="F1170" s="57"/>
      <c r="G1170" s="57"/>
      <c r="H1170" s="57"/>
      <c r="M1170" s="57"/>
      <c r="N1170" s="57"/>
      <c r="O1170"/>
      <c r="P1170"/>
      <c r="Q1170"/>
      <c r="R1170"/>
      <c r="S1170"/>
      <c r="T1170"/>
      <c r="U1170"/>
      <c r="V1170"/>
    </row>
    <row r="1171" spans="1:22" x14ac:dyDescent="0.25">
      <c r="A1171"/>
      <c r="B1171"/>
      <c r="C1171"/>
      <c r="D1171" s="57"/>
      <c r="E1171" s="57"/>
      <c r="F1171" s="57"/>
      <c r="G1171" s="57"/>
      <c r="H1171" s="57"/>
      <c r="M1171" s="57"/>
      <c r="N1171" s="57"/>
      <c r="O1171"/>
      <c r="P1171"/>
      <c r="Q1171"/>
      <c r="R1171"/>
      <c r="S1171"/>
      <c r="T1171"/>
      <c r="U1171"/>
      <c r="V1171"/>
    </row>
    <row r="1172" spans="1:22" x14ac:dyDescent="0.25">
      <c r="A1172"/>
      <c r="B1172"/>
      <c r="C1172"/>
      <c r="D1172" s="57"/>
      <c r="E1172" s="57"/>
      <c r="F1172" s="57"/>
      <c r="G1172" s="57"/>
      <c r="H1172" s="57"/>
      <c r="M1172" s="57"/>
      <c r="N1172" s="57"/>
      <c r="O1172"/>
      <c r="P1172"/>
      <c r="Q1172"/>
      <c r="R1172"/>
      <c r="S1172"/>
      <c r="T1172"/>
      <c r="U1172"/>
      <c r="V1172"/>
    </row>
    <row r="1173" spans="1:22" x14ac:dyDescent="0.25">
      <c r="A1173"/>
      <c r="B1173"/>
      <c r="C1173"/>
      <c r="D1173" s="57"/>
      <c r="E1173" s="57"/>
      <c r="F1173" s="57"/>
      <c r="G1173" s="57"/>
      <c r="H1173" s="57"/>
      <c r="M1173" s="57"/>
      <c r="N1173" s="57"/>
      <c r="O1173"/>
      <c r="P1173"/>
      <c r="Q1173"/>
      <c r="R1173"/>
      <c r="S1173"/>
      <c r="T1173"/>
      <c r="U1173"/>
      <c r="V1173"/>
    </row>
    <row r="1174" spans="1:22" x14ac:dyDescent="0.25">
      <c r="A1174"/>
      <c r="B1174"/>
      <c r="C1174"/>
      <c r="D1174" s="57"/>
      <c r="E1174" s="57"/>
      <c r="F1174" s="57"/>
      <c r="G1174" s="57"/>
      <c r="H1174" s="57"/>
      <c r="M1174" s="57"/>
      <c r="N1174" s="57"/>
      <c r="O1174"/>
      <c r="P1174"/>
      <c r="Q1174"/>
      <c r="R1174"/>
      <c r="S1174"/>
      <c r="T1174"/>
      <c r="U1174"/>
      <c r="V1174"/>
    </row>
    <row r="1175" spans="1:22" x14ac:dyDescent="0.25">
      <c r="A1175"/>
      <c r="B1175"/>
      <c r="C1175"/>
      <c r="D1175" s="57"/>
      <c r="E1175" s="57"/>
      <c r="F1175" s="57"/>
      <c r="G1175" s="57"/>
      <c r="H1175" s="57"/>
      <c r="M1175" s="57"/>
      <c r="N1175" s="57"/>
      <c r="O1175"/>
      <c r="P1175"/>
      <c r="Q1175"/>
      <c r="R1175"/>
      <c r="S1175"/>
      <c r="T1175"/>
      <c r="U1175"/>
      <c r="V1175"/>
    </row>
    <row r="1176" spans="1:22" x14ac:dyDescent="0.25">
      <c r="A1176"/>
      <c r="B1176"/>
      <c r="C1176"/>
      <c r="D1176" s="57"/>
      <c r="E1176" s="57"/>
      <c r="F1176" s="57"/>
      <c r="G1176" s="57"/>
      <c r="H1176" s="57"/>
      <c r="M1176" s="57"/>
      <c r="N1176" s="57"/>
      <c r="O1176"/>
      <c r="P1176"/>
      <c r="Q1176"/>
      <c r="R1176"/>
      <c r="S1176"/>
      <c r="T1176"/>
      <c r="U1176"/>
      <c r="V1176"/>
    </row>
    <row r="1177" spans="1:22" x14ac:dyDescent="0.25">
      <c r="A1177"/>
      <c r="B1177"/>
      <c r="C1177"/>
      <c r="D1177" s="57"/>
      <c r="E1177" s="57"/>
      <c r="F1177" s="57"/>
      <c r="G1177" s="57"/>
      <c r="H1177" s="57"/>
      <c r="M1177" s="57"/>
      <c r="N1177" s="57"/>
      <c r="O1177"/>
      <c r="P1177"/>
      <c r="Q1177"/>
      <c r="R1177"/>
      <c r="S1177"/>
      <c r="T1177"/>
      <c r="U1177"/>
      <c r="V1177"/>
    </row>
    <row r="1178" spans="1:22" x14ac:dyDescent="0.25">
      <c r="A1178"/>
      <c r="B1178"/>
      <c r="C1178"/>
      <c r="D1178" s="57"/>
      <c r="E1178" s="57"/>
      <c r="F1178" s="57"/>
      <c r="G1178" s="57"/>
      <c r="H1178" s="57"/>
      <c r="M1178" s="57"/>
      <c r="N1178" s="57"/>
      <c r="O1178"/>
      <c r="P1178"/>
      <c r="Q1178"/>
      <c r="R1178"/>
      <c r="S1178"/>
      <c r="T1178"/>
      <c r="U1178"/>
      <c r="V1178"/>
    </row>
    <row r="1179" spans="1:22" x14ac:dyDescent="0.25">
      <c r="A1179"/>
      <c r="B1179"/>
      <c r="C1179"/>
      <c r="D1179" s="57"/>
      <c r="E1179" s="57"/>
      <c r="F1179" s="57"/>
      <c r="G1179" s="57"/>
      <c r="H1179" s="57"/>
      <c r="M1179" s="57"/>
      <c r="N1179" s="57"/>
      <c r="O1179"/>
      <c r="P1179"/>
      <c r="Q1179"/>
      <c r="R1179"/>
      <c r="S1179"/>
      <c r="T1179"/>
      <c r="U1179"/>
      <c r="V1179"/>
    </row>
    <row r="1180" spans="1:22" x14ac:dyDescent="0.25">
      <c r="A1180"/>
      <c r="B1180"/>
      <c r="C1180"/>
      <c r="D1180" s="57"/>
      <c r="E1180" s="57"/>
      <c r="F1180" s="57"/>
      <c r="G1180" s="57"/>
      <c r="H1180" s="57"/>
      <c r="M1180" s="57"/>
      <c r="N1180" s="57"/>
      <c r="O1180"/>
      <c r="P1180"/>
      <c r="Q1180"/>
      <c r="R1180"/>
      <c r="S1180"/>
      <c r="T1180"/>
      <c r="U1180"/>
      <c r="V1180"/>
    </row>
    <row r="1181" spans="1:22" x14ac:dyDescent="0.25">
      <c r="A1181"/>
      <c r="B1181"/>
      <c r="C1181"/>
      <c r="D1181" s="57"/>
      <c r="E1181" s="57"/>
      <c r="F1181" s="57"/>
      <c r="G1181" s="57"/>
      <c r="H1181" s="57"/>
      <c r="M1181" s="57"/>
      <c r="N1181" s="57"/>
      <c r="O1181"/>
      <c r="P1181"/>
      <c r="Q1181"/>
      <c r="R1181"/>
      <c r="S1181"/>
      <c r="T1181"/>
      <c r="U1181"/>
      <c r="V1181"/>
    </row>
    <row r="1182" spans="1:22" x14ac:dyDescent="0.25">
      <c r="A1182"/>
      <c r="B1182"/>
      <c r="C1182"/>
      <c r="D1182" s="57"/>
      <c r="E1182" s="57"/>
      <c r="F1182" s="57"/>
      <c r="G1182" s="57"/>
      <c r="H1182" s="57"/>
      <c r="M1182" s="57"/>
      <c r="N1182" s="57"/>
      <c r="O1182"/>
      <c r="P1182"/>
      <c r="Q1182"/>
      <c r="R1182"/>
      <c r="S1182"/>
      <c r="T1182"/>
      <c r="U1182"/>
      <c r="V1182"/>
    </row>
    <row r="1183" spans="1:22" x14ac:dyDescent="0.25">
      <c r="A1183"/>
      <c r="B1183"/>
      <c r="C1183"/>
      <c r="D1183" s="57"/>
      <c r="E1183" s="57"/>
      <c r="F1183" s="57"/>
      <c r="G1183" s="57"/>
      <c r="H1183" s="57"/>
      <c r="M1183" s="57"/>
      <c r="N1183" s="57"/>
      <c r="O1183"/>
      <c r="P1183"/>
      <c r="Q1183"/>
      <c r="R1183"/>
      <c r="S1183"/>
      <c r="T1183"/>
      <c r="U1183"/>
      <c r="V1183"/>
    </row>
    <row r="1184" spans="1:22" x14ac:dyDescent="0.25">
      <c r="A1184"/>
      <c r="B1184"/>
      <c r="C1184"/>
      <c r="D1184" s="57"/>
      <c r="E1184" s="57"/>
      <c r="F1184" s="57"/>
      <c r="G1184" s="57"/>
      <c r="H1184" s="57"/>
      <c r="M1184" s="57"/>
      <c r="N1184" s="57"/>
      <c r="O1184"/>
      <c r="P1184"/>
      <c r="Q1184"/>
      <c r="R1184"/>
      <c r="S1184"/>
      <c r="T1184"/>
      <c r="U1184"/>
      <c r="V1184"/>
    </row>
    <row r="1185" spans="1:22" x14ac:dyDescent="0.25">
      <c r="A1185"/>
      <c r="B1185"/>
      <c r="C1185"/>
      <c r="D1185" s="57"/>
      <c r="E1185" s="57"/>
      <c r="F1185" s="57"/>
      <c r="G1185" s="57"/>
      <c r="H1185" s="57"/>
      <c r="M1185" s="57"/>
      <c r="N1185" s="57"/>
      <c r="O1185"/>
      <c r="P1185"/>
      <c r="Q1185"/>
      <c r="R1185"/>
      <c r="S1185"/>
      <c r="T1185"/>
      <c r="U1185"/>
      <c r="V1185"/>
    </row>
    <row r="1186" spans="1:22" x14ac:dyDescent="0.25">
      <c r="A1186"/>
      <c r="B1186"/>
      <c r="C1186"/>
      <c r="D1186" s="57"/>
      <c r="E1186" s="57"/>
      <c r="F1186" s="57"/>
      <c r="G1186" s="57"/>
      <c r="H1186" s="57"/>
      <c r="M1186" s="57"/>
      <c r="N1186" s="57"/>
      <c r="O1186"/>
      <c r="P1186"/>
      <c r="Q1186"/>
      <c r="R1186"/>
      <c r="S1186"/>
      <c r="T1186"/>
      <c r="U1186"/>
      <c r="V1186"/>
    </row>
    <row r="1187" spans="1:22" x14ac:dyDescent="0.25">
      <c r="A1187"/>
      <c r="B1187"/>
      <c r="C1187"/>
      <c r="D1187" s="57"/>
      <c r="E1187" s="57"/>
      <c r="F1187" s="57"/>
      <c r="G1187" s="57"/>
      <c r="H1187" s="57"/>
      <c r="M1187" s="57"/>
      <c r="N1187" s="57"/>
      <c r="O1187"/>
      <c r="P1187"/>
      <c r="Q1187"/>
      <c r="R1187"/>
      <c r="S1187"/>
      <c r="T1187"/>
      <c r="U1187"/>
      <c r="V1187"/>
    </row>
    <row r="1188" spans="1:22" x14ac:dyDescent="0.25">
      <c r="A1188"/>
      <c r="B1188"/>
      <c r="C1188"/>
      <c r="D1188" s="57"/>
      <c r="E1188" s="57"/>
      <c r="F1188" s="57"/>
      <c r="G1188" s="57"/>
      <c r="H1188" s="57"/>
      <c r="M1188" s="57"/>
      <c r="N1188" s="57"/>
      <c r="O1188"/>
      <c r="P1188"/>
      <c r="Q1188"/>
      <c r="R1188"/>
      <c r="S1188"/>
      <c r="T1188"/>
      <c r="U1188"/>
      <c r="V1188"/>
    </row>
    <row r="1189" spans="1:22" x14ac:dyDescent="0.25">
      <c r="A1189"/>
      <c r="B1189"/>
      <c r="C1189"/>
      <c r="D1189" s="57"/>
      <c r="E1189" s="57"/>
      <c r="F1189" s="57"/>
      <c r="G1189" s="57"/>
      <c r="H1189" s="57"/>
      <c r="M1189" s="57"/>
      <c r="N1189" s="57"/>
      <c r="O1189"/>
      <c r="P1189"/>
      <c r="Q1189"/>
      <c r="R1189"/>
      <c r="S1189"/>
      <c r="T1189"/>
      <c r="U1189"/>
      <c r="V1189"/>
    </row>
    <row r="1190" spans="1:22" x14ac:dyDescent="0.25">
      <c r="A1190"/>
      <c r="B1190"/>
      <c r="C1190"/>
      <c r="D1190" s="57"/>
      <c r="E1190" s="57"/>
      <c r="F1190" s="57"/>
      <c r="G1190" s="57"/>
      <c r="H1190" s="57"/>
      <c r="M1190" s="57"/>
      <c r="N1190" s="57"/>
      <c r="O1190"/>
      <c r="P1190"/>
      <c r="Q1190"/>
      <c r="R1190"/>
      <c r="S1190"/>
      <c r="T1190"/>
      <c r="U1190"/>
      <c r="V1190"/>
    </row>
    <row r="1191" spans="1:22" x14ac:dyDescent="0.25">
      <c r="A1191"/>
      <c r="B1191"/>
      <c r="C1191"/>
      <c r="D1191" s="57"/>
      <c r="E1191" s="57"/>
      <c r="F1191" s="57"/>
      <c r="G1191" s="57"/>
      <c r="H1191" s="57"/>
      <c r="M1191" s="57"/>
      <c r="N1191" s="57"/>
      <c r="O1191"/>
      <c r="P1191"/>
      <c r="Q1191"/>
      <c r="R1191"/>
      <c r="S1191"/>
      <c r="T1191"/>
      <c r="U1191"/>
      <c r="V1191"/>
    </row>
    <row r="1192" spans="1:22" x14ac:dyDescent="0.25">
      <c r="A1192"/>
      <c r="B1192"/>
      <c r="C1192"/>
      <c r="D1192" s="57"/>
      <c r="E1192" s="57"/>
      <c r="F1192" s="57"/>
      <c r="G1192" s="57"/>
      <c r="H1192" s="57"/>
      <c r="M1192" s="57"/>
      <c r="N1192" s="57"/>
      <c r="O1192"/>
      <c r="P1192"/>
      <c r="Q1192"/>
      <c r="R1192"/>
      <c r="S1192"/>
      <c r="T1192"/>
      <c r="U1192"/>
      <c r="V1192"/>
    </row>
    <row r="1193" spans="1:22" x14ac:dyDescent="0.25">
      <c r="A1193"/>
      <c r="B1193"/>
      <c r="C1193"/>
      <c r="D1193" s="57"/>
      <c r="E1193" s="57"/>
      <c r="F1193" s="57"/>
      <c r="G1193" s="57"/>
      <c r="H1193" s="57"/>
      <c r="M1193" s="57"/>
      <c r="N1193" s="57"/>
      <c r="O1193"/>
      <c r="P1193"/>
      <c r="Q1193"/>
      <c r="R1193"/>
      <c r="S1193"/>
      <c r="T1193"/>
      <c r="U1193"/>
      <c r="V1193"/>
    </row>
    <row r="1194" spans="1:22" x14ac:dyDescent="0.25">
      <c r="A1194"/>
      <c r="B1194"/>
      <c r="C1194"/>
      <c r="D1194" s="57"/>
      <c r="E1194" s="57"/>
      <c r="F1194" s="57"/>
      <c r="G1194" s="57"/>
      <c r="H1194" s="57"/>
      <c r="M1194" s="57"/>
      <c r="N1194" s="57"/>
      <c r="O1194"/>
      <c r="P1194"/>
      <c r="Q1194"/>
      <c r="R1194"/>
      <c r="S1194"/>
      <c r="T1194"/>
      <c r="U1194"/>
      <c r="V1194"/>
    </row>
    <row r="1195" spans="1:22" x14ac:dyDescent="0.25">
      <c r="A1195"/>
      <c r="B1195"/>
      <c r="C1195"/>
      <c r="D1195" s="57"/>
      <c r="E1195" s="57"/>
      <c r="F1195" s="57"/>
      <c r="G1195" s="57"/>
      <c r="H1195" s="57"/>
      <c r="M1195" s="57"/>
      <c r="N1195" s="57"/>
      <c r="O1195"/>
      <c r="P1195"/>
      <c r="Q1195"/>
      <c r="R1195"/>
      <c r="S1195"/>
      <c r="T1195"/>
      <c r="U1195"/>
      <c r="V1195"/>
    </row>
    <row r="1196" spans="1:22" x14ac:dyDescent="0.25">
      <c r="A1196"/>
      <c r="B1196"/>
      <c r="C1196"/>
      <c r="D1196" s="57"/>
      <c r="E1196" s="57"/>
      <c r="F1196" s="57"/>
      <c r="G1196" s="57"/>
      <c r="H1196" s="57"/>
      <c r="M1196" s="57"/>
      <c r="N1196" s="57"/>
      <c r="O1196"/>
      <c r="P1196"/>
      <c r="Q1196"/>
      <c r="R1196"/>
      <c r="S1196"/>
      <c r="T1196"/>
      <c r="U1196"/>
      <c r="V1196"/>
    </row>
    <row r="1197" spans="1:22" x14ac:dyDescent="0.25">
      <c r="A1197"/>
      <c r="B1197"/>
      <c r="C1197"/>
      <c r="D1197" s="57"/>
      <c r="E1197" s="57"/>
      <c r="F1197" s="57"/>
      <c r="G1197" s="57"/>
      <c r="H1197" s="57"/>
      <c r="M1197" s="57"/>
      <c r="N1197" s="57"/>
      <c r="O1197"/>
      <c r="P1197"/>
      <c r="Q1197"/>
      <c r="R1197"/>
      <c r="S1197"/>
      <c r="T1197"/>
      <c r="U1197"/>
      <c r="V1197"/>
    </row>
    <row r="1198" spans="1:22" x14ac:dyDescent="0.25">
      <c r="A1198"/>
      <c r="B1198"/>
      <c r="C1198"/>
      <c r="D1198" s="57"/>
      <c r="E1198" s="57"/>
      <c r="F1198" s="57"/>
      <c r="G1198" s="57"/>
      <c r="H1198" s="57"/>
      <c r="M1198" s="57"/>
      <c r="N1198" s="57"/>
      <c r="O1198"/>
      <c r="P1198"/>
      <c r="Q1198"/>
      <c r="R1198"/>
      <c r="S1198"/>
      <c r="T1198"/>
      <c r="U1198"/>
      <c r="V1198"/>
    </row>
    <row r="1199" spans="1:22" x14ac:dyDescent="0.25">
      <c r="A1199"/>
      <c r="B1199"/>
      <c r="C1199"/>
      <c r="D1199" s="57"/>
      <c r="E1199" s="57"/>
      <c r="F1199" s="57"/>
      <c r="G1199" s="57"/>
      <c r="H1199" s="57"/>
      <c r="M1199" s="57"/>
      <c r="N1199" s="57"/>
      <c r="O1199"/>
      <c r="P1199"/>
      <c r="Q1199"/>
      <c r="R1199"/>
      <c r="S1199"/>
      <c r="T1199"/>
      <c r="U1199"/>
      <c r="V1199"/>
    </row>
    <row r="1200" spans="1:22" x14ac:dyDescent="0.25">
      <c r="A1200"/>
      <c r="B1200"/>
      <c r="C1200"/>
      <c r="D1200" s="57"/>
      <c r="E1200" s="57"/>
      <c r="F1200" s="57"/>
      <c r="G1200" s="57"/>
      <c r="H1200" s="57"/>
      <c r="M1200" s="57"/>
      <c r="N1200" s="57"/>
      <c r="O1200"/>
      <c r="P1200"/>
      <c r="Q1200"/>
      <c r="R1200"/>
      <c r="S1200"/>
      <c r="T1200"/>
      <c r="U1200"/>
      <c r="V1200"/>
    </row>
    <row r="1201" spans="1:22" x14ac:dyDescent="0.25">
      <c r="A1201"/>
      <c r="B1201"/>
      <c r="C1201"/>
      <c r="D1201" s="57"/>
      <c r="E1201" s="57"/>
      <c r="F1201" s="57"/>
      <c r="G1201" s="57"/>
      <c r="H1201" s="57"/>
      <c r="M1201" s="57"/>
      <c r="N1201" s="57"/>
      <c r="O1201"/>
      <c r="P1201"/>
      <c r="Q1201"/>
      <c r="R1201"/>
      <c r="S1201"/>
      <c r="T1201"/>
      <c r="U1201"/>
      <c r="V1201"/>
    </row>
    <row r="1202" spans="1:22" x14ac:dyDescent="0.25">
      <c r="A1202"/>
      <c r="B1202"/>
      <c r="C1202"/>
      <c r="D1202" s="57"/>
      <c r="E1202" s="57"/>
      <c r="F1202" s="57"/>
      <c r="G1202" s="57"/>
      <c r="H1202" s="57"/>
      <c r="M1202" s="57"/>
      <c r="N1202" s="57"/>
      <c r="O1202"/>
      <c r="P1202"/>
      <c r="Q1202"/>
      <c r="R1202"/>
      <c r="S1202"/>
      <c r="T1202"/>
      <c r="U1202"/>
      <c r="V1202"/>
    </row>
    <row r="1203" spans="1:22" x14ac:dyDescent="0.25">
      <c r="A1203"/>
      <c r="B1203"/>
      <c r="C1203"/>
      <c r="D1203" s="57"/>
      <c r="E1203" s="57"/>
      <c r="F1203" s="57"/>
      <c r="G1203" s="57"/>
      <c r="H1203" s="57"/>
      <c r="M1203" s="57"/>
      <c r="N1203" s="57"/>
      <c r="O1203"/>
      <c r="P1203"/>
      <c r="Q1203"/>
      <c r="R1203"/>
      <c r="S1203"/>
      <c r="T1203"/>
      <c r="U1203"/>
      <c r="V1203"/>
    </row>
    <row r="1204" spans="1:22" x14ac:dyDescent="0.25">
      <c r="A1204"/>
      <c r="B1204"/>
      <c r="C1204"/>
      <c r="D1204" s="57"/>
      <c r="E1204" s="57"/>
      <c r="F1204" s="57"/>
      <c r="G1204" s="57"/>
      <c r="H1204" s="57"/>
      <c r="M1204" s="57"/>
      <c r="N1204" s="57"/>
      <c r="O1204"/>
      <c r="P1204"/>
      <c r="Q1204"/>
      <c r="R1204"/>
      <c r="S1204"/>
      <c r="T1204"/>
      <c r="U1204"/>
      <c r="V1204"/>
    </row>
    <row r="1205" spans="1:22" x14ac:dyDescent="0.25">
      <c r="A1205"/>
      <c r="B1205"/>
      <c r="C1205"/>
      <c r="D1205" s="57"/>
      <c r="E1205" s="57"/>
      <c r="F1205" s="57"/>
      <c r="G1205" s="57"/>
      <c r="H1205" s="57"/>
      <c r="M1205" s="57"/>
      <c r="N1205" s="57"/>
      <c r="O1205"/>
      <c r="P1205"/>
      <c r="Q1205"/>
      <c r="R1205"/>
      <c r="S1205"/>
      <c r="T1205"/>
      <c r="U1205"/>
      <c r="V1205"/>
    </row>
    <row r="1206" spans="1:22" x14ac:dyDescent="0.25">
      <c r="A1206"/>
      <c r="B1206"/>
      <c r="C1206"/>
      <c r="D1206" s="57"/>
      <c r="E1206" s="57"/>
      <c r="F1206" s="57"/>
      <c r="G1206" s="57"/>
      <c r="H1206" s="57"/>
      <c r="M1206" s="57"/>
      <c r="N1206" s="57"/>
      <c r="O1206"/>
      <c r="P1206"/>
      <c r="Q1206"/>
      <c r="R1206"/>
      <c r="S1206"/>
      <c r="T1206"/>
      <c r="U1206"/>
      <c r="V1206"/>
    </row>
    <row r="1207" spans="1:22" x14ac:dyDescent="0.25">
      <c r="A1207"/>
      <c r="B1207"/>
      <c r="C1207"/>
      <c r="D1207" s="57"/>
      <c r="E1207" s="57"/>
      <c r="F1207" s="57"/>
      <c r="G1207" s="57"/>
      <c r="H1207" s="57"/>
      <c r="M1207" s="57"/>
      <c r="N1207" s="57"/>
      <c r="O1207"/>
      <c r="P1207"/>
      <c r="Q1207"/>
      <c r="R1207"/>
      <c r="S1207"/>
      <c r="T1207"/>
      <c r="U1207"/>
      <c r="V1207"/>
    </row>
    <row r="1208" spans="1:22" x14ac:dyDescent="0.25">
      <c r="A1208"/>
      <c r="B1208"/>
      <c r="C1208"/>
      <c r="D1208" s="57"/>
      <c r="E1208" s="57"/>
      <c r="F1208" s="57"/>
      <c r="G1208" s="57"/>
      <c r="H1208" s="57"/>
      <c r="M1208" s="57"/>
      <c r="N1208" s="57"/>
      <c r="O1208"/>
      <c r="P1208"/>
      <c r="Q1208"/>
      <c r="R1208"/>
      <c r="S1208"/>
      <c r="T1208"/>
      <c r="U1208"/>
      <c r="V1208"/>
    </row>
    <row r="1209" spans="1:22" x14ac:dyDescent="0.25">
      <c r="A1209"/>
      <c r="B1209"/>
      <c r="C1209"/>
      <c r="D1209" s="57"/>
      <c r="E1209" s="57"/>
      <c r="F1209" s="57"/>
      <c r="G1209" s="57"/>
      <c r="H1209" s="57"/>
      <c r="M1209" s="57"/>
      <c r="N1209" s="57"/>
      <c r="O1209"/>
      <c r="P1209"/>
      <c r="Q1209"/>
      <c r="R1209"/>
      <c r="S1209"/>
      <c r="T1209"/>
      <c r="U1209"/>
      <c r="V1209"/>
    </row>
    <row r="1210" spans="1:22" x14ac:dyDescent="0.25">
      <c r="A1210"/>
      <c r="B1210"/>
      <c r="C1210"/>
      <c r="D1210" s="57"/>
      <c r="E1210" s="57"/>
      <c r="F1210" s="57"/>
      <c r="G1210" s="57"/>
      <c r="H1210" s="57"/>
      <c r="M1210" s="57"/>
      <c r="N1210" s="57"/>
      <c r="O1210"/>
      <c r="P1210"/>
      <c r="Q1210"/>
      <c r="R1210"/>
      <c r="S1210"/>
      <c r="T1210"/>
      <c r="U1210"/>
      <c r="V1210"/>
    </row>
    <row r="1211" spans="1:22" x14ac:dyDescent="0.25">
      <c r="A1211"/>
      <c r="B1211"/>
      <c r="C1211"/>
      <c r="D1211" s="57"/>
      <c r="E1211" s="57"/>
      <c r="F1211" s="57"/>
      <c r="G1211" s="57"/>
      <c r="H1211" s="57"/>
      <c r="M1211" s="57"/>
      <c r="N1211" s="57"/>
      <c r="O1211"/>
      <c r="P1211"/>
      <c r="Q1211"/>
      <c r="R1211"/>
      <c r="S1211"/>
      <c r="T1211"/>
      <c r="U1211"/>
      <c r="V1211"/>
    </row>
    <row r="1212" spans="1:22" x14ac:dyDescent="0.25">
      <c r="A1212"/>
      <c r="B1212"/>
      <c r="C1212"/>
      <c r="D1212" s="57"/>
      <c r="E1212" s="57"/>
      <c r="F1212" s="57"/>
      <c r="G1212" s="57"/>
      <c r="H1212" s="57"/>
      <c r="M1212" s="57"/>
      <c r="N1212" s="57"/>
      <c r="O1212"/>
      <c r="P1212"/>
      <c r="Q1212"/>
      <c r="R1212"/>
      <c r="S1212"/>
      <c r="T1212"/>
      <c r="U1212"/>
      <c r="V1212"/>
    </row>
    <row r="1213" spans="1:22" x14ac:dyDescent="0.25">
      <c r="A1213"/>
      <c r="B1213"/>
      <c r="C1213"/>
      <c r="D1213" s="57"/>
      <c r="E1213" s="57"/>
      <c r="F1213" s="57"/>
      <c r="G1213" s="57"/>
      <c r="H1213" s="57"/>
      <c r="M1213" s="57"/>
      <c r="N1213" s="57"/>
      <c r="O1213"/>
      <c r="P1213"/>
      <c r="Q1213"/>
      <c r="R1213"/>
      <c r="S1213"/>
      <c r="T1213"/>
      <c r="U1213"/>
      <c r="V1213"/>
    </row>
    <row r="1214" spans="1:22" x14ac:dyDescent="0.25">
      <c r="A1214"/>
      <c r="B1214"/>
      <c r="C1214"/>
      <c r="D1214" s="57"/>
      <c r="E1214" s="57"/>
      <c r="F1214" s="57"/>
      <c r="G1214" s="57"/>
      <c r="H1214" s="57"/>
      <c r="M1214" s="57"/>
      <c r="N1214" s="57"/>
      <c r="O1214"/>
      <c r="P1214"/>
      <c r="Q1214"/>
      <c r="R1214"/>
      <c r="S1214"/>
      <c r="T1214"/>
      <c r="U1214"/>
      <c r="V1214"/>
    </row>
    <row r="1215" spans="1:22" x14ac:dyDescent="0.25">
      <c r="A1215"/>
      <c r="B1215"/>
      <c r="C1215"/>
      <c r="D1215" s="57"/>
      <c r="E1215" s="57"/>
      <c r="F1215" s="57"/>
      <c r="G1215" s="57"/>
      <c r="H1215" s="57"/>
      <c r="M1215" s="57"/>
      <c r="N1215" s="57"/>
      <c r="O1215"/>
      <c r="P1215"/>
      <c r="Q1215"/>
      <c r="R1215"/>
      <c r="S1215"/>
      <c r="T1215"/>
      <c r="U1215"/>
      <c r="V1215"/>
    </row>
    <row r="1216" spans="1:22" x14ac:dyDescent="0.25">
      <c r="A1216"/>
      <c r="B1216"/>
      <c r="C1216"/>
      <c r="D1216" s="57"/>
      <c r="E1216" s="57"/>
      <c r="F1216" s="57"/>
      <c r="G1216" s="57"/>
      <c r="H1216" s="57"/>
      <c r="M1216" s="57"/>
      <c r="N1216" s="57"/>
      <c r="O1216"/>
      <c r="P1216"/>
      <c r="Q1216"/>
      <c r="R1216"/>
      <c r="S1216"/>
      <c r="T1216"/>
      <c r="U1216"/>
      <c r="V1216"/>
    </row>
    <row r="1217" spans="1:22" x14ac:dyDescent="0.25">
      <c r="A1217"/>
      <c r="B1217"/>
      <c r="C1217"/>
      <c r="D1217" s="57"/>
      <c r="E1217" s="57"/>
      <c r="F1217" s="57"/>
      <c r="G1217" s="57"/>
      <c r="H1217" s="57"/>
      <c r="M1217" s="57"/>
      <c r="N1217" s="57"/>
      <c r="O1217"/>
      <c r="P1217"/>
      <c r="Q1217"/>
      <c r="R1217"/>
      <c r="S1217"/>
      <c r="T1217"/>
      <c r="U1217"/>
      <c r="V1217"/>
    </row>
    <row r="1218" spans="1:22" x14ac:dyDescent="0.25">
      <c r="A1218"/>
      <c r="B1218"/>
      <c r="C1218"/>
      <c r="D1218" s="57"/>
      <c r="E1218" s="57"/>
      <c r="F1218" s="57"/>
      <c r="G1218" s="57"/>
      <c r="H1218" s="57"/>
      <c r="M1218" s="57"/>
      <c r="N1218" s="57"/>
      <c r="O1218"/>
      <c r="P1218"/>
      <c r="Q1218"/>
      <c r="R1218"/>
      <c r="S1218"/>
      <c r="T1218"/>
      <c r="U1218"/>
      <c r="V1218"/>
    </row>
    <row r="1219" spans="1:22" x14ac:dyDescent="0.25">
      <c r="A1219"/>
      <c r="B1219"/>
      <c r="C1219"/>
      <c r="D1219" s="57"/>
      <c r="E1219" s="57"/>
      <c r="F1219" s="57"/>
      <c r="G1219" s="57"/>
      <c r="H1219" s="57"/>
      <c r="M1219" s="57"/>
      <c r="N1219" s="57"/>
      <c r="O1219"/>
      <c r="P1219"/>
      <c r="Q1219"/>
      <c r="R1219"/>
      <c r="S1219"/>
      <c r="T1219"/>
      <c r="U1219"/>
      <c r="V1219"/>
    </row>
    <row r="1220" spans="1:22" x14ac:dyDescent="0.25">
      <c r="A1220"/>
      <c r="B1220"/>
      <c r="C1220"/>
      <c r="D1220" s="57"/>
      <c r="E1220" s="57"/>
      <c r="F1220" s="57"/>
      <c r="G1220" s="57"/>
      <c r="H1220" s="57"/>
      <c r="M1220" s="57"/>
      <c r="N1220" s="57"/>
      <c r="O1220"/>
      <c r="P1220"/>
      <c r="Q1220"/>
      <c r="R1220"/>
      <c r="S1220"/>
      <c r="T1220"/>
      <c r="U1220"/>
      <c r="V1220"/>
    </row>
    <row r="1221" spans="1:22" x14ac:dyDescent="0.25">
      <c r="A1221"/>
      <c r="B1221"/>
      <c r="C1221"/>
      <c r="D1221" s="57"/>
      <c r="E1221" s="57"/>
      <c r="F1221" s="57"/>
      <c r="G1221" s="57"/>
      <c r="H1221" s="57"/>
      <c r="M1221" s="57"/>
      <c r="N1221" s="57"/>
      <c r="O1221"/>
      <c r="P1221"/>
      <c r="Q1221"/>
      <c r="R1221"/>
      <c r="S1221"/>
      <c r="T1221"/>
      <c r="U1221"/>
      <c r="V1221"/>
    </row>
    <row r="1222" spans="1:22" x14ac:dyDescent="0.25">
      <c r="A1222"/>
      <c r="B1222"/>
      <c r="C1222"/>
      <c r="D1222" s="57"/>
      <c r="E1222" s="57"/>
      <c r="F1222" s="57"/>
      <c r="G1222" s="57"/>
      <c r="H1222" s="57"/>
      <c r="M1222" s="57"/>
      <c r="N1222" s="57"/>
      <c r="O1222"/>
      <c r="P1222"/>
      <c r="Q1222"/>
      <c r="R1222"/>
      <c r="S1222"/>
      <c r="T1222"/>
      <c r="U1222"/>
      <c r="V1222"/>
    </row>
    <row r="1223" spans="1:22" x14ac:dyDescent="0.25">
      <c r="A1223"/>
      <c r="B1223"/>
      <c r="C1223"/>
      <c r="D1223" s="57"/>
      <c r="E1223" s="57"/>
      <c r="F1223" s="57"/>
      <c r="G1223" s="57"/>
      <c r="H1223" s="57"/>
      <c r="M1223" s="57"/>
      <c r="N1223" s="57"/>
      <c r="O1223"/>
      <c r="P1223"/>
      <c r="Q1223"/>
      <c r="R1223"/>
      <c r="S1223"/>
      <c r="T1223"/>
      <c r="U1223"/>
      <c r="V1223"/>
    </row>
    <row r="1224" spans="1:22" x14ac:dyDescent="0.25">
      <c r="A1224"/>
      <c r="B1224"/>
      <c r="C1224"/>
      <c r="D1224" s="57"/>
      <c r="E1224" s="57"/>
      <c r="F1224" s="57"/>
      <c r="G1224" s="57"/>
      <c r="H1224" s="57"/>
      <c r="M1224" s="57"/>
      <c r="N1224" s="57"/>
      <c r="O1224"/>
      <c r="P1224"/>
      <c r="Q1224"/>
      <c r="R1224"/>
      <c r="S1224"/>
      <c r="T1224"/>
      <c r="U1224"/>
      <c r="V1224"/>
    </row>
    <row r="1225" spans="1:22" x14ac:dyDescent="0.25">
      <c r="A1225"/>
      <c r="B1225"/>
      <c r="C1225"/>
      <c r="D1225" s="57"/>
      <c r="E1225" s="57"/>
      <c r="F1225" s="57"/>
      <c r="G1225" s="57"/>
      <c r="H1225" s="57"/>
      <c r="M1225" s="57"/>
      <c r="N1225" s="57"/>
      <c r="O1225"/>
      <c r="P1225"/>
      <c r="Q1225"/>
      <c r="R1225"/>
      <c r="S1225"/>
      <c r="T1225"/>
      <c r="U1225"/>
      <c r="V1225"/>
    </row>
    <row r="1226" spans="1:22" x14ac:dyDescent="0.25">
      <c r="A1226"/>
      <c r="B1226"/>
      <c r="C1226"/>
      <c r="D1226" s="57"/>
      <c r="E1226" s="57"/>
      <c r="F1226" s="57"/>
      <c r="G1226" s="57"/>
      <c r="H1226" s="57"/>
      <c r="M1226" s="57"/>
      <c r="N1226" s="57"/>
      <c r="O1226"/>
      <c r="P1226"/>
      <c r="Q1226"/>
      <c r="R1226"/>
      <c r="S1226"/>
      <c r="T1226"/>
      <c r="U1226"/>
      <c r="V1226"/>
    </row>
    <row r="1227" spans="1:22" x14ac:dyDescent="0.25">
      <c r="A1227"/>
      <c r="B1227"/>
      <c r="C1227"/>
      <c r="D1227" s="57"/>
      <c r="E1227" s="57"/>
      <c r="F1227" s="57"/>
      <c r="G1227" s="57"/>
      <c r="H1227" s="57"/>
      <c r="M1227" s="57"/>
      <c r="N1227" s="57"/>
      <c r="O1227"/>
      <c r="P1227"/>
      <c r="Q1227"/>
      <c r="R1227"/>
      <c r="S1227"/>
      <c r="T1227"/>
      <c r="U1227"/>
      <c r="V1227"/>
    </row>
    <row r="1228" spans="1:22" x14ac:dyDescent="0.25">
      <c r="A1228"/>
      <c r="B1228"/>
      <c r="C1228"/>
      <c r="D1228" s="57"/>
      <c r="E1228" s="57"/>
      <c r="F1228" s="57"/>
      <c r="G1228" s="57"/>
      <c r="H1228" s="57"/>
      <c r="M1228" s="57"/>
      <c r="N1228" s="57"/>
      <c r="O1228"/>
      <c r="P1228"/>
      <c r="Q1228"/>
      <c r="R1228"/>
      <c r="S1228"/>
      <c r="T1228"/>
      <c r="U1228"/>
      <c r="V1228"/>
    </row>
    <row r="1229" spans="1:22" x14ac:dyDescent="0.25">
      <c r="A1229"/>
      <c r="B1229"/>
      <c r="C1229"/>
      <c r="D1229" s="57"/>
      <c r="E1229" s="57"/>
      <c r="F1229" s="57"/>
      <c r="G1229" s="57"/>
      <c r="H1229" s="57"/>
      <c r="M1229" s="57"/>
      <c r="N1229" s="57"/>
      <c r="O1229"/>
      <c r="P1229"/>
      <c r="Q1229"/>
      <c r="R1229"/>
      <c r="S1229"/>
      <c r="T1229"/>
      <c r="U1229"/>
      <c r="V1229"/>
    </row>
    <row r="1230" spans="1:22" x14ac:dyDescent="0.25">
      <c r="A1230"/>
      <c r="B1230"/>
      <c r="C1230"/>
      <c r="D1230" s="57"/>
      <c r="E1230" s="57"/>
      <c r="F1230" s="57"/>
      <c r="G1230" s="57"/>
      <c r="H1230" s="57"/>
      <c r="M1230" s="57"/>
      <c r="N1230" s="57"/>
      <c r="O1230"/>
      <c r="P1230"/>
      <c r="Q1230"/>
      <c r="R1230"/>
      <c r="S1230"/>
      <c r="T1230"/>
      <c r="U1230"/>
      <c r="V1230"/>
    </row>
    <row r="1231" spans="1:22" x14ac:dyDescent="0.25">
      <c r="A1231"/>
      <c r="B1231"/>
      <c r="C1231"/>
      <c r="D1231" s="57"/>
      <c r="E1231" s="57"/>
      <c r="F1231" s="57"/>
      <c r="G1231" s="57"/>
      <c r="H1231" s="57"/>
      <c r="M1231" s="57"/>
      <c r="N1231" s="57"/>
      <c r="O1231"/>
      <c r="P1231"/>
      <c r="Q1231"/>
      <c r="R1231"/>
      <c r="S1231"/>
      <c r="T1231"/>
      <c r="U1231"/>
      <c r="V1231"/>
    </row>
    <row r="1232" spans="1:22" x14ac:dyDescent="0.25">
      <c r="A1232"/>
      <c r="B1232"/>
      <c r="C1232"/>
      <c r="D1232" s="57"/>
      <c r="E1232" s="57"/>
      <c r="F1232" s="57"/>
      <c r="G1232" s="57"/>
      <c r="H1232" s="57"/>
      <c r="M1232" s="57"/>
      <c r="N1232" s="57"/>
      <c r="O1232"/>
      <c r="P1232"/>
      <c r="Q1232"/>
      <c r="R1232"/>
      <c r="S1232"/>
      <c r="T1232"/>
      <c r="U1232"/>
      <c r="V1232"/>
    </row>
    <row r="1233" spans="1:22" x14ac:dyDescent="0.25">
      <c r="A1233"/>
      <c r="B1233"/>
      <c r="C1233"/>
      <c r="D1233" s="57"/>
      <c r="E1233" s="57"/>
      <c r="F1233" s="57"/>
      <c r="G1233" s="57"/>
      <c r="H1233" s="57"/>
      <c r="M1233" s="57"/>
      <c r="N1233" s="57"/>
      <c r="O1233"/>
      <c r="P1233"/>
      <c r="Q1233"/>
      <c r="R1233"/>
      <c r="S1233"/>
      <c r="T1233"/>
      <c r="U1233"/>
      <c r="V1233"/>
    </row>
    <row r="1234" spans="1:22" x14ac:dyDescent="0.25">
      <c r="A1234"/>
      <c r="B1234"/>
      <c r="C1234"/>
      <c r="D1234" s="57"/>
      <c r="E1234" s="57"/>
      <c r="F1234" s="57"/>
      <c r="G1234" s="57"/>
      <c r="H1234" s="57"/>
      <c r="M1234" s="57"/>
      <c r="N1234" s="57"/>
      <c r="O1234"/>
      <c r="P1234"/>
      <c r="Q1234"/>
      <c r="R1234"/>
      <c r="S1234"/>
      <c r="T1234"/>
      <c r="U1234"/>
      <c r="V1234"/>
    </row>
    <row r="1235" spans="1:22" x14ac:dyDescent="0.25">
      <c r="A1235"/>
      <c r="B1235"/>
      <c r="C1235"/>
      <c r="D1235" s="57"/>
      <c r="E1235" s="57"/>
      <c r="F1235" s="57"/>
      <c r="G1235" s="57"/>
      <c r="H1235" s="57"/>
      <c r="M1235" s="57"/>
      <c r="N1235" s="57"/>
      <c r="O1235"/>
      <c r="P1235"/>
      <c r="Q1235"/>
      <c r="R1235"/>
      <c r="S1235"/>
      <c r="T1235"/>
      <c r="U1235"/>
      <c r="V1235"/>
    </row>
    <row r="1236" spans="1:22" x14ac:dyDescent="0.25">
      <c r="A1236"/>
      <c r="B1236"/>
      <c r="C1236"/>
      <c r="D1236" s="57"/>
      <c r="E1236" s="57"/>
      <c r="F1236" s="57"/>
      <c r="G1236" s="57"/>
      <c r="H1236" s="57"/>
      <c r="M1236" s="57"/>
      <c r="N1236" s="57"/>
      <c r="O1236"/>
      <c r="P1236"/>
      <c r="Q1236"/>
      <c r="R1236"/>
      <c r="S1236"/>
      <c r="T1236"/>
      <c r="U1236"/>
      <c r="V1236"/>
    </row>
    <row r="1237" spans="1:22" x14ac:dyDescent="0.25">
      <c r="A1237"/>
      <c r="B1237"/>
      <c r="C1237"/>
      <c r="D1237" s="57"/>
      <c r="E1237" s="57"/>
      <c r="F1237" s="57"/>
      <c r="G1237" s="57"/>
      <c r="H1237" s="57"/>
      <c r="M1237" s="57"/>
      <c r="N1237" s="57"/>
      <c r="O1237"/>
      <c r="P1237"/>
      <c r="Q1237"/>
      <c r="R1237"/>
      <c r="S1237"/>
      <c r="T1237"/>
      <c r="U1237"/>
      <c r="V1237"/>
    </row>
    <row r="1238" spans="1:22" x14ac:dyDescent="0.25">
      <c r="A1238"/>
      <c r="B1238"/>
      <c r="C1238"/>
      <c r="D1238" s="57"/>
      <c r="E1238" s="57"/>
      <c r="F1238" s="57"/>
      <c r="G1238" s="57"/>
      <c r="H1238" s="57"/>
      <c r="M1238" s="57"/>
      <c r="N1238" s="57"/>
      <c r="O1238"/>
      <c r="P1238"/>
      <c r="Q1238"/>
      <c r="R1238"/>
      <c r="S1238"/>
      <c r="T1238"/>
      <c r="U1238"/>
      <c r="V1238"/>
    </row>
    <row r="1239" spans="1:22" x14ac:dyDescent="0.25">
      <c r="A1239"/>
      <c r="B1239"/>
      <c r="C1239"/>
      <c r="D1239" s="57"/>
      <c r="E1239" s="57"/>
      <c r="F1239" s="57"/>
      <c r="G1239" s="57"/>
      <c r="H1239" s="57"/>
      <c r="M1239" s="57"/>
      <c r="N1239" s="57"/>
      <c r="O1239"/>
      <c r="P1239"/>
      <c r="Q1239"/>
      <c r="R1239"/>
      <c r="S1239"/>
      <c r="T1239"/>
      <c r="U1239"/>
      <c r="V1239"/>
    </row>
    <row r="1240" spans="1:22" x14ac:dyDescent="0.25">
      <c r="A1240"/>
      <c r="B1240"/>
      <c r="C1240"/>
      <c r="D1240" s="57"/>
      <c r="E1240" s="57"/>
      <c r="F1240" s="57"/>
      <c r="G1240" s="57"/>
      <c r="H1240" s="57"/>
      <c r="M1240" s="57"/>
      <c r="N1240" s="57"/>
      <c r="O1240"/>
      <c r="P1240"/>
      <c r="Q1240"/>
      <c r="R1240"/>
      <c r="S1240"/>
      <c r="T1240"/>
      <c r="U1240"/>
      <c r="V1240"/>
    </row>
    <row r="1241" spans="1:22" x14ac:dyDescent="0.25">
      <c r="A1241"/>
      <c r="B1241"/>
      <c r="C1241"/>
      <c r="D1241" s="57"/>
      <c r="E1241" s="57"/>
      <c r="F1241" s="57"/>
      <c r="G1241" s="57"/>
      <c r="H1241" s="57"/>
      <c r="M1241" s="57"/>
      <c r="N1241" s="57"/>
      <c r="O1241"/>
      <c r="P1241"/>
      <c r="Q1241"/>
      <c r="R1241"/>
      <c r="S1241"/>
      <c r="T1241"/>
      <c r="U1241"/>
      <c r="V1241"/>
    </row>
    <row r="1242" spans="1:22" x14ac:dyDescent="0.25">
      <c r="A1242"/>
      <c r="B1242"/>
      <c r="C1242"/>
      <c r="D1242" s="57"/>
      <c r="E1242" s="57"/>
      <c r="F1242" s="57"/>
      <c r="G1242" s="57"/>
      <c r="H1242" s="57"/>
      <c r="M1242" s="57"/>
      <c r="N1242" s="57"/>
      <c r="O1242"/>
      <c r="P1242"/>
      <c r="Q1242"/>
      <c r="R1242"/>
      <c r="S1242"/>
      <c r="T1242"/>
      <c r="U1242"/>
      <c r="V1242"/>
    </row>
    <row r="1243" spans="1:22" x14ac:dyDescent="0.25">
      <c r="A1243"/>
      <c r="B1243"/>
      <c r="C1243"/>
      <c r="D1243" s="57"/>
      <c r="E1243" s="57"/>
      <c r="F1243" s="57"/>
      <c r="G1243" s="57"/>
      <c r="H1243" s="57"/>
      <c r="M1243" s="57"/>
      <c r="N1243" s="57"/>
      <c r="O1243"/>
      <c r="P1243"/>
      <c r="Q1243"/>
      <c r="R1243"/>
      <c r="S1243"/>
      <c r="T1243"/>
      <c r="U1243"/>
      <c r="V1243"/>
    </row>
    <row r="1244" spans="1:22" x14ac:dyDescent="0.25">
      <c r="A1244"/>
      <c r="B1244"/>
      <c r="C1244"/>
      <c r="D1244" s="57"/>
      <c r="E1244" s="57"/>
      <c r="F1244" s="57"/>
      <c r="G1244" s="57"/>
      <c r="H1244" s="57"/>
      <c r="M1244" s="57"/>
      <c r="N1244" s="57"/>
      <c r="O1244"/>
      <c r="P1244"/>
      <c r="Q1244"/>
      <c r="R1244"/>
      <c r="S1244"/>
      <c r="T1244"/>
      <c r="U1244"/>
      <c r="V1244"/>
    </row>
    <row r="1245" spans="1:22" x14ac:dyDescent="0.25">
      <c r="A1245"/>
      <c r="B1245"/>
      <c r="C1245"/>
      <c r="D1245" s="57"/>
      <c r="E1245" s="57"/>
      <c r="F1245" s="57"/>
      <c r="G1245" s="57"/>
      <c r="H1245" s="57"/>
      <c r="M1245" s="57"/>
      <c r="N1245" s="57"/>
      <c r="O1245"/>
      <c r="P1245"/>
      <c r="Q1245"/>
      <c r="R1245"/>
      <c r="S1245"/>
      <c r="T1245"/>
      <c r="U1245"/>
      <c r="V1245"/>
    </row>
    <row r="1246" spans="1:22" x14ac:dyDescent="0.25">
      <c r="A1246"/>
      <c r="B1246"/>
      <c r="C1246"/>
      <c r="D1246" s="57"/>
      <c r="E1246" s="57"/>
      <c r="F1246" s="57"/>
      <c r="G1246" s="57"/>
      <c r="H1246" s="57"/>
      <c r="M1246" s="57"/>
      <c r="N1246" s="57"/>
      <c r="O1246"/>
      <c r="P1246"/>
      <c r="Q1246"/>
      <c r="R1246"/>
      <c r="S1246"/>
      <c r="T1246"/>
      <c r="U1246"/>
      <c r="V1246"/>
    </row>
    <row r="1247" spans="1:22" x14ac:dyDescent="0.25">
      <c r="A1247"/>
      <c r="B1247"/>
      <c r="C1247"/>
      <c r="D1247" s="57"/>
      <c r="E1247" s="57"/>
      <c r="F1247" s="57"/>
      <c r="G1247" s="57"/>
      <c r="H1247" s="57"/>
      <c r="M1247" s="57"/>
      <c r="N1247" s="57"/>
      <c r="O1247"/>
      <c r="P1247"/>
      <c r="Q1247"/>
      <c r="R1247"/>
      <c r="S1247"/>
      <c r="T1247"/>
      <c r="U1247"/>
      <c r="V1247"/>
    </row>
    <row r="1248" spans="1:22" x14ac:dyDescent="0.25">
      <c r="A1248"/>
      <c r="B1248"/>
      <c r="C1248"/>
      <c r="D1248" s="57"/>
      <c r="E1248" s="57"/>
      <c r="F1248" s="57"/>
      <c r="G1248" s="57"/>
      <c r="H1248" s="57"/>
      <c r="M1248" s="57"/>
      <c r="N1248" s="57"/>
      <c r="O1248"/>
      <c r="P1248"/>
      <c r="Q1248"/>
      <c r="R1248"/>
      <c r="S1248"/>
      <c r="T1248"/>
      <c r="U1248"/>
      <c r="V1248"/>
    </row>
    <row r="1249" spans="1:22" x14ac:dyDescent="0.25">
      <c r="A1249"/>
      <c r="B1249"/>
      <c r="C1249"/>
      <c r="D1249" s="57"/>
      <c r="E1249" s="57"/>
      <c r="F1249" s="57"/>
      <c r="G1249" s="57"/>
      <c r="H1249" s="57"/>
      <c r="M1249" s="57"/>
      <c r="N1249" s="57"/>
      <c r="O1249"/>
      <c r="P1249"/>
      <c r="Q1249"/>
      <c r="R1249"/>
      <c r="S1249"/>
      <c r="T1249"/>
      <c r="U1249"/>
      <c r="V1249"/>
    </row>
    <row r="1250" spans="1:22" x14ac:dyDescent="0.25">
      <c r="A1250"/>
      <c r="B1250"/>
      <c r="C1250"/>
      <c r="D1250" s="57"/>
      <c r="E1250" s="57"/>
      <c r="F1250" s="57"/>
      <c r="G1250" s="57"/>
      <c r="H1250" s="57"/>
      <c r="M1250" s="57"/>
      <c r="N1250" s="57"/>
      <c r="O1250"/>
      <c r="P1250"/>
      <c r="Q1250"/>
      <c r="R1250"/>
      <c r="S1250"/>
      <c r="T1250"/>
      <c r="U1250"/>
      <c r="V1250"/>
    </row>
    <row r="1251" spans="1:22" x14ac:dyDescent="0.25">
      <c r="A1251"/>
      <c r="B1251"/>
      <c r="C1251"/>
      <c r="D1251" s="57"/>
      <c r="E1251" s="57"/>
      <c r="F1251" s="57"/>
      <c r="G1251" s="57"/>
      <c r="H1251" s="57"/>
      <c r="M1251" s="57"/>
      <c r="N1251" s="57"/>
      <c r="O1251"/>
      <c r="P1251"/>
      <c r="Q1251"/>
      <c r="R1251"/>
      <c r="S1251"/>
      <c r="T1251"/>
      <c r="U1251"/>
      <c r="V1251"/>
    </row>
    <row r="1252" spans="1:22" x14ac:dyDescent="0.25">
      <c r="A1252"/>
      <c r="B1252"/>
      <c r="C1252"/>
      <c r="D1252" s="57"/>
      <c r="E1252" s="57"/>
      <c r="F1252" s="57"/>
      <c r="G1252" s="57"/>
      <c r="H1252" s="57"/>
      <c r="M1252" s="57"/>
      <c r="N1252" s="57"/>
      <c r="O1252"/>
      <c r="P1252"/>
      <c r="Q1252"/>
      <c r="R1252"/>
      <c r="S1252"/>
      <c r="T1252"/>
      <c r="U1252"/>
      <c r="V1252"/>
    </row>
    <row r="1253" spans="1:22" x14ac:dyDescent="0.25">
      <c r="A1253"/>
      <c r="B1253"/>
      <c r="C1253"/>
      <c r="D1253" s="57"/>
      <c r="E1253" s="57"/>
      <c r="F1253" s="57"/>
      <c r="G1253" s="57"/>
      <c r="H1253" s="57"/>
      <c r="M1253" s="57"/>
      <c r="N1253" s="57"/>
      <c r="O1253"/>
      <c r="P1253"/>
      <c r="Q1253"/>
      <c r="R1253"/>
      <c r="S1253"/>
      <c r="T1253"/>
      <c r="U1253"/>
      <c r="V1253"/>
    </row>
    <row r="1254" spans="1:22" x14ac:dyDescent="0.25">
      <c r="A1254"/>
      <c r="B1254"/>
      <c r="C1254"/>
      <c r="D1254" s="57"/>
      <c r="E1254" s="57"/>
      <c r="F1254" s="57"/>
      <c r="G1254" s="57"/>
      <c r="H1254" s="57"/>
      <c r="M1254" s="57"/>
      <c r="N1254" s="57"/>
      <c r="O1254"/>
      <c r="P1254"/>
      <c r="Q1254"/>
      <c r="R1254"/>
      <c r="S1254"/>
      <c r="T1254"/>
      <c r="U1254"/>
      <c r="V1254"/>
    </row>
    <row r="1255" spans="1:22" x14ac:dyDescent="0.25">
      <c r="A1255"/>
      <c r="B1255"/>
      <c r="C1255"/>
      <c r="D1255" s="57"/>
      <c r="E1255" s="57"/>
      <c r="F1255" s="57"/>
      <c r="G1255" s="57"/>
      <c r="H1255" s="57"/>
      <c r="M1255" s="57"/>
      <c r="N1255" s="57"/>
      <c r="O1255"/>
      <c r="P1255"/>
      <c r="Q1255"/>
      <c r="R1255"/>
      <c r="S1255"/>
      <c r="T1255"/>
      <c r="U1255"/>
      <c r="V1255"/>
    </row>
    <row r="1256" spans="1:22" x14ac:dyDescent="0.25">
      <c r="A1256"/>
      <c r="B1256"/>
      <c r="C1256"/>
      <c r="D1256" s="57"/>
      <c r="E1256" s="57"/>
      <c r="F1256" s="57"/>
      <c r="G1256" s="57"/>
      <c r="H1256" s="57"/>
      <c r="M1256" s="57"/>
      <c r="N1256" s="57"/>
      <c r="O1256"/>
      <c r="P1256"/>
      <c r="Q1256"/>
      <c r="R1256"/>
      <c r="S1256"/>
      <c r="T1256"/>
      <c r="U1256"/>
      <c r="V1256"/>
    </row>
    <row r="1257" spans="1:22" x14ac:dyDescent="0.25">
      <c r="A1257"/>
      <c r="B1257"/>
      <c r="C1257"/>
      <c r="D1257" s="57"/>
      <c r="E1257" s="57"/>
      <c r="F1257" s="57"/>
      <c r="G1257" s="57"/>
      <c r="H1257" s="57"/>
      <c r="M1257" s="57"/>
      <c r="N1257" s="57"/>
      <c r="O1257"/>
      <c r="P1257"/>
      <c r="Q1257"/>
      <c r="R1257"/>
      <c r="S1257"/>
      <c r="T1257"/>
      <c r="U1257"/>
      <c r="V1257"/>
    </row>
    <row r="1258" spans="1:22" x14ac:dyDescent="0.25">
      <c r="A1258"/>
      <c r="B1258"/>
      <c r="C1258"/>
      <c r="D1258" s="57"/>
      <c r="E1258" s="57"/>
      <c r="F1258" s="57"/>
      <c r="G1258" s="57"/>
      <c r="H1258" s="57"/>
      <c r="M1258" s="57"/>
      <c r="N1258" s="57"/>
      <c r="O1258"/>
      <c r="P1258"/>
      <c r="Q1258"/>
      <c r="R1258"/>
      <c r="S1258"/>
      <c r="T1258"/>
      <c r="U1258"/>
      <c r="V1258"/>
    </row>
    <row r="1259" spans="1:22" x14ac:dyDescent="0.25">
      <c r="A1259"/>
      <c r="B1259"/>
      <c r="C1259"/>
      <c r="D1259" s="57"/>
      <c r="E1259" s="57"/>
      <c r="F1259" s="57"/>
      <c r="G1259" s="57"/>
      <c r="H1259" s="57"/>
      <c r="M1259" s="57"/>
      <c r="N1259" s="57"/>
      <c r="O1259"/>
      <c r="P1259"/>
      <c r="Q1259"/>
      <c r="R1259"/>
      <c r="S1259"/>
      <c r="T1259"/>
      <c r="U1259"/>
      <c r="V1259"/>
    </row>
    <row r="1260" spans="1:22" x14ac:dyDescent="0.25">
      <c r="A1260"/>
      <c r="B1260"/>
      <c r="C1260"/>
      <c r="D1260" s="57"/>
      <c r="E1260" s="57"/>
      <c r="F1260" s="57"/>
      <c r="G1260" s="57"/>
      <c r="H1260" s="57"/>
      <c r="M1260" s="57"/>
      <c r="N1260" s="57"/>
      <c r="O1260"/>
      <c r="P1260"/>
      <c r="Q1260"/>
      <c r="R1260"/>
      <c r="S1260"/>
      <c r="T1260"/>
      <c r="U1260"/>
      <c r="V1260"/>
    </row>
    <row r="1261" spans="1:22" x14ac:dyDescent="0.25">
      <c r="A1261"/>
      <c r="B1261"/>
      <c r="C1261"/>
      <c r="D1261" s="57"/>
      <c r="E1261" s="57"/>
      <c r="F1261" s="57"/>
      <c r="G1261" s="57"/>
      <c r="H1261" s="57"/>
      <c r="M1261" s="57"/>
      <c r="N1261" s="57"/>
      <c r="O1261"/>
      <c r="P1261"/>
      <c r="Q1261"/>
      <c r="R1261"/>
      <c r="S1261"/>
      <c r="T1261"/>
      <c r="U1261"/>
      <c r="V1261"/>
    </row>
    <row r="1262" spans="1:22" x14ac:dyDescent="0.25">
      <c r="A1262"/>
      <c r="B1262"/>
      <c r="C1262"/>
      <c r="D1262" s="57"/>
      <c r="E1262" s="57"/>
      <c r="F1262" s="57"/>
      <c r="G1262" s="57"/>
      <c r="H1262" s="57"/>
      <c r="M1262" s="57"/>
      <c r="N1262" s="57"/>
      <c r="O1262"/>
      <c r="P1262"/>
      <c r="Q1262"/>
      <c r="R1262"/>
      <c r="S1262"/>
      <c r="T1262"/>
      <c r="U1262"/>
      <c r="V1262"/>
    </row>
    <row r="1263" spans="1:22" x14ac:dyDescent="0.25">
      <c r="A1263"/>
      <c r="B1263"/>
      <c r="C1263"/>
      <c r="D1263" s="57"/>
      <c r="E1263" s="57"/>
      <c r="F1263" s="57"/>
      <c r="G1263" s="57"/>
      <c r="H1263" s="57"/>
      <c r="M1263" s="57"/>
      <c r="N1263" s="57"/>
      <c r="O1263"/>
      <c r="P1263"/>
      <c r="Q1263"/>
      <c r="R1263"/>
      <c r="S1263"/>
      <c r="T1263"/>
      <c r="U1263"/>
      <c r="V1263"/>
    </row>
    <row r="1264" spans="1:22" x14ac:dyDescent="0.25">
      <c r="A1264"/>
      <c r="B1264"/>
      <c r="C1264"/>
      <c r="D1264" s="57"/>
      <c r="E1264" s="57"/>
      <c r="F1264" s="57"/>
      <c r="G1264" s="57"/>
      <c r="H1264" s="57"/>
      <c r="M1264" s="57"/>
      <c r="N1264" s="57"/>
      <c r="O1264"/>
      <c r="P1264"/>
      <c r="Q1264"/>
      <c r="R1264"/>
      <c r="S1264"/>
      <c r="T1264"/>
      <c r="U1264"/>
      <c r="V1264"/>
    </row>
    <row r="1265" spans="1:22" x14ac:dyDescent="0.25">
      <c r="A1265"/>
      <c r="B1265"/>
      <c r="C1265"/>
      <c r="D1265" s="57"/>
      <c r="E1265" s="57"/>
      <c r="F1265" s="57"/>
      <c r="G1265" s="57"/>
      <c r="H1265" s="57"/>
      <c r="M1265" s="57"/>
      <c r="N1265" s="57"/>
      <c r="O1265"/>
      <c r="P1265"/>
      <c r="Q1265"/>
      <c r="R1265"/>
      <c r="S1265"/>
      <c r="T1265"/>
      <c r="U1265"/>
      <c r="V1265"/>
    </row>
    <row r="1266" spans="1:22" x14ac:dyDescent="0.25">
      <c r="A1266"/>
      <c r="B1266"/>
      <c r="C1266"/>
      <c r="D1266" s="57"/>
      <c r="E1266" s="57"/>
      <c r="F1266" s="57"/>
      <c r="G1266" s="57"/>
      <c r="H1266" s="57"/>
      <c r="M1266" s="57"/>
      <c r="N1266" s="57"/>
      <c r="O1266"/>
      <c r="P1266"/>
      <c r="Q1266"/>
      <c r="R1266"/>
      <c r="S1266"/>
      <c r="T1266"/>
      <c r="U1266"/>
      <c r="V1266"/>
    </row>
    <row r="1267" spans="1:22" x14ac:dyDescent="0.25">
      <c r="A1267"/>
      <c r="B1267"/>
      <c r="C1267"/>
      <c r="D1267" s="57"/>
      <c r="E1267" s="57"/>
      <c r="F1267" s="57"/>
      <c r="G1267" s="57"/>
      <c r="H1267" s="57"/>
      <c r="M1267" s="57"/>
      <c r="N1267" s="57"/>
      <c r="O1267"/>
      <c r="P1267"/>
      <c r="Q1267"/>
      <c r="R1267"/>
      <c r="S1267"/>
      <c r="T1267"/>
      <c r="U1267"/>
      <c r="V1267"/>
    </row>
    <row r="1268" spans="1:22" x14ac:dyDescent="0.25">
      <c r="A1268"/>
      <c r="B1268"/>
      <c r="C1268"/>
      <c r="D1268" s="57"/>
      <c r="E1268" s="57"/>
      <c r="F1268" s="57"/>
      <c r="G1268" s="57"/>
      <c r="H1268" s="57"/>
      <c r="M1268" s="57"/>
      <c r="N1268" s="57"/>
      <c r="O1268"/>
      <c r="P1268"/>
      <c r="Q1268"/>
      <c r="R1268"/>
      <c r="S1268"/>
      <c r="T1268"/>
      <c r="U1268"/>
      <c r="V1268"/>
    </row>
    <row r="1269" spans="1:22" x14ac:dyDescent="0.25">
      <c r="A1269"/>
      <c r="B1269"/>
      <c r="C1269"/>
      <c r="D1269" s="57"/>
      <c r="E1269" s="57"/>
      <c r="F1269" s="57"/>
      <c r="G1269" s="57"/>
      <c r="H1269" s="57"/>
      <c r="M1269" s="57"/>
      <c r="N1269" s="57"/>
      <c r="O1269"/>
      <c r="P1269"/>
      <c r="Q1269"/>
      <c r="R1269"/>
      <c r="S1269"/>
      <c r="T1269"/>
      <c r="U1269"/>
      <c r="V1269"/>
    </row>
    <row r="1270" spans="1:22" x14ac:dyDescent="0.25">
      <c r="A1270"/>
      <c r="B1270"/>
      <c r="C1270"/>
      <c r="D1270" s="57"/>
      <c r="E1270" s="57"/>
      <c r="F1270" s="57"/>
      <c r="G1270" s="57"/>
      <c r="H1270" s="57"/>
      <c r="M1270" s="57"/>
      <c r="N1270" s="57"/>
      <c r="O1270"/>
      <c r="P1270"/>
      <c r="Q1270"/>
      <c r="R1270"/>
      <c r="S1270"/>
      <c r="T1270"/>
      <c r="U1270"/>
      <c r="V1270"/>
    </row>
    <row r="1271" spans="1:22" x14ac:dyDescent="0.25">
      <c r="A1271"/>
      <c r="B1271"/>
      <c r="C1271"/>
      <c r="D1271" s="57"/>
      <c r="E1271" s="57"/>
      <c r="F1271" s="57"/>
      <c r="G1271" s="57"/>
      <c r="H1271" s="57"/>
      <c r="M1271" s="57"/>
      <c r="N1271" s="57"/>
      <c r="O1271"/>
      <c r="P1271"/>
      <c r="Q1271"/>
      <c r="R1271"/>
      <c r="S1271"/>
      <c r="T1271"/>
      <c r="U1271"/>
      <c r="V1271"/>
    </row>
    <row r="1272" spans="1:22" x14ac:dyDescent="0.25">
      <c r="A1272"/>
      <c r="B1272"/>
      <c r="C1272"/>
      <c r="D1272" s="57"/>
      <c r="E1272" s="57"/>
      <c r="F1272" s="57"/>
      <c r="G1272" s="57"/>
      <c r="H1272" s="57"/>
      <c r="M1272" s="57"/>
      <c r="N1272" s="57"/>
      <c r="O1272"/>
      <c r="P1272"/>
      <c r="Q1272"/>
      <c r="R1272"/>
      <c r="S1272"/>
      <c r="T1272"/>
      <c r="U1272"/>
      <c r="V1272"/>
    </row>
    <row r="1273" spans="1:22" x14ac:dyDescent="0.25">
      <c r="A1273"/>
      <c r="B1273"/>
      <c r="C1273"/>
      <c r="D1273" s="57"/>
      <c r="E1273" s="57"/>
      <c r="F1273" s="57"/>
      <c r="G1273" s="57"/>
      <c r="H1273" s="57"/>
      <c r="M1273" s="57"/>
      <c r="N1273" s="57"/>
      <c r="O1273"/>
      <c r="P1273"/>
      <c r="Q1273"/>
      <c r="R1273"/>
      <c r="S1273"/>
      <c r="T1273"/>
      <c r="U1273"/>
      <c r="V1273"/>
    </row>
    <row r="1274" spans="1:22" x14ac:dyDescent="0.25">
      <c r="A1274"/>
      <c r="B1274"/>
      <c r="C1274"/>
      <c r="D1274" s="57"/>
      <c r="E1274" s="57"/>
      <c r="F1274" s="57"/>
      <c r="G1274" s="57"/>
      <c r="H1274" s="57"/>
      <c r="M1274" s="57"/>
      <c r="N1274" s="57"/>
      <c r="O1274"/>
      <c r="P1274"/>
      <c r="Q1274"/>
      <c r="R1274"/>
      <c r="S1274"/>
      <c r="T1274"/>
      <c r="U1274"/>
      <c r="V1274"/>
    </row>
    <row r="1275" spans="1:22" x14ac:dyDescent="0.25">
      <c r="A1275"/>
      <c r="B1275"/>
      <c r="C1275"/>
      <c r="D1275" s="57"/>
      <c r="E1275" s="57"/>
      <c r="F1275" s="57"/>
      <c r="G1275" s="57"/>
      <c r="H1275" s="57"/>
      <c r="M1275" s="57"/>
      <c r="N1275" s="57"/>
      <c r="O1275"/>
      <c r="P1275"/>
      <c r="Q1275"/>
      <c r="R1275"/>
      <c r="S1275"/>
      <c r="T1275"/>
      <c r="U1275"/>
      <c r="V1275"/>
    </row>
    <row r="1276" spans="1:22" x14ac:dyDescent="0.25">
      <c r="A1276"/>
      <c r="B1276"/>
      <c r="C1276"/>
      <c r="D1276" s="57"/>
      <c r="E1276" s="57"/>
      <c r="F1276" s="57"/>
      <c r="G1276" s="57"/>
      <c r="H1276" s="57"/>
      <c r="M1276" s="57"/>
      <c r="N1276" s="57"/>
      <c r="O1276"/>
      <c r="P1276"/>
      <c r="Q1276"/>
      <c r="R1276"/>
      <c r="S1276"/>
      <c r="T1276"/>
      <c r="U1276"/>
      <c r="V1276"/>
    </row>
    <row r="1277" spans="1:22" x14ac:dyDescent="0.25">
      <c r="A1277"/>
      <c r="B1277"/>
      <c r="C1277"/>
      <c r="D1277" s="57"/>
      <c r="E1277" s="57"/>
      <c r="F1277" s="57"/>
      <c r="G1277" s="57"/>
      <c r="H1277" s="57"/>
      <c r="M1277" s="57"/>
      <c r="N1277" s="57"/>
      <c r="O1277"/>
      <c r="P1277"/>
      <c r="Q1277"/>
      <c r="R1277"/>
      <c r="S1277"/>
      <c r="T1277"/>
      <c r="U1277"/>
      <c r="V1277"/>
    </row>
    <row r="1278" spans="1:22" x14ac:dyDescent="0.25">
      <c r="A1278"/>
      <c r="B1278"/>
      <c r="C1278"/>
      <c r="D1278" s="57"/>
      <c r="E1278" s="57"/>
      <c r="F1278" s="57"/>
      <c r="G1278" s="57"/>
      <c r="H1278" s="57"/>
      <c r="M1278" s="57"/>
      <c r="N1278" s="57"/>
      <c r="O1278"/>
      <c r="P1278"/>
      <c r="Q1278"/>
      <c r="R1278"/>
      <c r="S1278"/>
      <c r="T1278"/>
      <c r="U1278"/>
      <c r="V1278"/>
    </row>
    <row r="1279" spans="1:22" x14ac:dyDescent="0.25">
      <c r="A1279"/>
      <c r="B1279"/>
      <c r="C1279"/>
      <c r="D1279" s="57"/>
      <c r="E1279" s="57"/>
      <c r="F1279" s="57"/>
      <c r="G1279" s="57"/>
      <c r="H1279" s="57"/>
      <c r="M1279" s="57"/>
      <c r="N1279" s="57"/>
      <c r="O1279"/>
      <c r="P1279"/>
      <c r="Q1279"/>
      <c r="R1279"/>
      <c r="S1279"/>
      <c r="T1279"/>
      <c r="U1279"/>
      <c r="V1279"/>
    </row>
    <row r="1280" spans="1:22" x14ac:dyDescent="0.25">
      <c r="A1280"/>
      <c r="B1280"/>
      <c r="C1280"/>
      <c r="D1280" s="57"/>
      <c r="E1280" s="57"/>
      <c r="F1280" s="57"/>
      <c r="G1280" s="57"/>
      <c r="H1280" s="57"/>
      <c r="M1280" s="57"/>
      <c r="N1280" s="57"/>
      <c r="O1280"/>
      <c r="P1280"/>
      <c r="Q1280"/>
      <c r="R1280"/>
      <c r="S1280"/>
      <c r="T1280"/>
      <c r="U1280"/>
      <c r="V1280"/>
    </row>
    <row r="1281" spans="1:22" x14ac:dyDescent="0.25">
      <c r="A1281"/>
      <c r="B1281"/>
      <c r="C1281"/>
      <c r="D1281" s="57"/>
      <c r="E1281" s="57"/>
      <c r="F1281" s="57"/>
      <c r="G1281" s="57"/>
      <c r="H1281" s="57"/>
      <c r="M1281" s="57"/>
      <c r="N1281" s="57"/>
      <c r="O1281"/>
      <c r="P1281"/>
      <c r="Q1281"/>
      <c r="R1281"/>
      <c r="S1281"/>
      <c r="T1281"/>
      <c r="U1281"/>
      <c r="V1281"/>
    </row>
    <row r="1282" spans="1:22" x14ac:dyDescent="0.25">
      <c r="A1282"/>
      <c r="B1282"/>
      <c r="C1282"/>
      <c r="D1282" s="57"/>
      <c r="E1282" s="57"/>
      <c r="F1282" s="57"/>
      <c r="G1282" s="57"/>
      <c r="H1282" s="57"/>
      <c r="M1282" s="57"/>
      <c r="N1282" s="57"/>
      <c r="O1282"/>
      <c r="P1282"/>
      <c r="Q1282"/>
      <c r="R1282"/>
      <c r="S1282"/>
      <c r="T1282"/>
      <c r="U1282"/>
      <c r="V1282"/>
    </row>
    <row r="1283" spans="1:22" x14ac:dyDescent="0.25">
      <c r="A1283"/>
      <c r="B1283"/>
      <c r="C1283"/>
      <c r="D1283" s="57"/>
      <c r="E1283" s="57"/>
      <c r="F1283" s="57"/>
      <c r="G1283" s="57"/>
      <c r="H1283" s="57"/>
      <c r="M1283" s="57"/>
      <c r="N1283" s="57"/>
      <c r="O1283"/>
      <c r="P1283"/>
      <c r="Q1283"/>
      <c r="R1283"/>
      <c r="S1283"/>
      <c r="T1283"/>
      <c r="U1283"/>
      <c r="V1283"/>
    </row>
    <row r="1284" spans="1:22" x14ac:dyDescent="0.25">
      <c r="A1284"/>
      <c r="B1284"/>
      <c r="C1284"/>
      <c r="D1284" s="57"/>
      <c r="E1284" s="57"/>
      <c r="F1284" s="57"/>
      <c r="G1284" s="57"/>
      <c r="H1284" s="57"/>
      <c r="M1284" s="57"/>
      <c r="N1284" s="57"/>
      <c r="O1284"/>
      <c r="P1284"/>
      <c r="Q1284"/>
      <c r="R1284"/>
      <c r="S1284"/>
      <c r="T1284"/>
      <c r="U1284"/>
      <c r="V1284"/>
    </row>
    <row r="1285" spans="1:22" x14ac:dyDescent="0.25">
      <c r="A1285"/>
      <c r="B1285"/>
      <c r="C1285"/>
      <c r="D1285" s="57"/>
      <c r="E1285" s="57"/>
      <c r="F1285" s="57"/>
      <c r="G1285" s="57"/>
      <c r="H1285" s="57"/>
      <c r="M1285" s="57"/>
      <c r="N1285" s="57"/>
      <c r="O1285"/>
      <c r="P1285"/>
      <c r="Q1285"/>
      <c r="R1285"/>
      <c r="S1285"/>
      <c r="T1285"/>
      <c r="U1285"/>
      <c r="V1285"/>
    </row>
    <row r="1286" spans="1:22" x14ac:dyDescent="0.25">
      <c r="A1286"/>
      <c r="B1286"/>
      <c r="C1286"/>
      <c r="D1286" s="57"/>
      <c r="E1286" s="57"/>
      <c r="F1286" s="57"/>
      <c r="G1286" s="57"/>
      <c r="H1286" s="57"/>
      <c r="M1286" s="57"/>
      <c r="N1286" s="57"/>
      <c r="O1286"/>
      <c r="P1286"/>
      <c r="Q1286"/>
      <c r="R1286"/>
      <c r="S1286"/>
      <c r="T1286"/>
      <c r="U1286"/>
      <c r="V1286"/>
    </row>
    <row r="1287" spans="1:22" x14ac:dyDescent="0.25">
      <c r="A1287"/>
      <c r="B1287"/>
      <c r="C1287"/>
      <c r="D1287" s="57"/>
      <c r="E1287" s="57"/>
      <c r="F1287" s="57"/>
      <c r="G1287" s="57"/>
      <c r="H1287" s="57"/>
      <c r="M1287" s="57"/>
      <c r="N1287" s="57"/>
      <c r="O1287"/>
      <c r="P1287"/>
      <c r="Q1287"/>
      <c r="R1287"/>
      <c r="S1287"/>
      <c r="T1287"/>
      <c r="U1287"/>
      <c r="V1287"/>
    </row>
    <row r="1288" spans="1:22" x14ac:dyDescent="0.25">
      <c r="A1288"/>
      <c r="B1288"/>
      <c r="C1288"/>
      <c r="D1288" s="57"/>
      <c r="E1288" s="57"/>
      <c r="F1288" s="57"/>
      <c r="G1288" s="57"/>
      <c r="H1288" s="57"/>
      <c r="M1288" s="57"/>
      <c r="N1288" s="57"/>
      <c r="O1288"/>
      <c r="P1288"/>
      <c r="Q1288"/>
      <c r="R1288"/>
      <c r="S1288"/>
      <c r="T1288"/>
      <c r="U1288"/>
      <c r="V1288"/>
    </row>
    <row r="1289" spans="1:22" x14ac:dyDescent="0.25">
      <c r="A1289"/>
      <c r="B1289"/>
      <c r="C1289"/>
      <c r="D1289" s="57"/>
      <c r="E1289" s="57"/>
      <c r="F1289" s="57"/>
      <c r="G1289" s="57"/>
      <c r="H1289" s="57"/>
      <c r="M1289" s="57"/>
      <c r="N1289" s="57"/>
      <c r="O1289"/>
      <c r="P1289"/>
      <c r="Q1289"/>
      <c r="R1289"/>
      <c r="S1289"/>
      <c r="T1289"/>
      <c r="U1289"/>
      <c r="V1289"/>
    </row>
    <row r="1290" spans="1:22" x14ac:dyDescent="0.25">
      <c r="A1290"/>
      <c r="B1290"/>
      <c r="C1290"/>
      <c r="D1290" s="57"/>
      <c r="E1290" s="57"/>
      <c r="F1290" s="57"/>
      <c r="G1290" s="57"/>
      <c r="H1290" s="57"/>
      <c r="M1290" s="57"/>
      <c r="N1290" s="57"/>
      <c r="O1290"/>
      <c r="P1290"/>
      <c r="Q1290"/>
      <c r="R1290"/>
      <c r="S1290"/>
      <c r="T1290"/>
      <c r="U1290"/>
      <c r="V1290"/>
    </row>
    <row r="1291" spans="1:22" x14ac:dyDescent="0.25">
      <c r="A1291"/>
      <c r="B1291"/>
      <c r="C1291"/>
      <c r="D1291" s="57"/>
      <c r="E1291" s="57"/>
      <c r="F1291" s="57"/>
      <c r="G1291" s="57"/>
      <c r="H1291" s="57"/>
      <c r="M1291" s="57"/>
      <c r="N1291" s="57"/>
      <c r="O1291"/>
      <c r="P1291"/>
      <c r="Q1291"/>
      <c r="R1291"/>
      <c r="S1291"/>
      <c r="T1291"/>
      <c r="U1291"/>
      <c r="V1291"/>
    </row>
    <row r="1292" spans="1:22" x14ac:dyDescent="0.25">
      <c r="A1292"/>
      <c r="B1292"/>
      <c r="C1292"/>
      <c r="D1292" s="57"/>
      <c r="E1292" s="57"/>
      <c r="F1292" s="57"/>
      <c r="G1292" s="57"/>
      <c r="H1292" s="57"/>
      <c r="M1292" s="57"/>
      <c r="N1292" s="57"/>
      <c r="O1292"/>
      <c r="P1292"/>
      <c r="Q1292"/>
      <c r="R1292"/>
      <c r="S1292"/>
      <c r="T1292"/>
      <c r="U1292"/>
      <c r="V1292"/>
    </row>
    <row r="1293" spans="1:22" x14ac:dyDescent="0.25">
      <c r="A1293"/>
      <c r="B1293"/>
      <c r="C1293"/>
      <c r="D1293" s="57"/>
      <c r="E1293" s="57"/>
      <c r="F1293" s="57"/>
      <c r="G1293" s="57"/>
      <c r="H1293" s="57"/>
      <c r="M1293" s="57"/>
      <c r="N1293" s="57"/>
      <c r="O1293"/>
      <c r="P1293"/>
      <c r="Q1293"/>
      <c r="R1293"/>
      <c r="S1293"/>
      <c r="T1293"/>
      <c r="U1293"/>
      <c r="V1293"/>
    </row>
    <row r="1294" spans="1:22" x14ac:dyDescent="0.25">
      <c r="A1294"/>
      <c r="B1294"/>
      <c r="C1294"/>
      <c r="D1294" s="57"/>
      <c r="E1294" s="57"/>
      <c r="F1294" s="57"/>
      <c r="G1294" s="57"/>
      <c r="H1294" s="57"/>
      <c r="M1294" s="57"/>
      <c r="N1294" s="57"/>
      <c r="O1294"/>
      <c r="P1294"/>
      <c r="Q1294"/>
      <c r="R1294"/>
      <c r="S1294"/>
      <c r="T1294"/>
      <c r="U1294"/>
      <c r="V1294"/>
    </row>
    <row r="1295" spans="1:22" x14ac:dyDescent="0.25">
      <c r="A1295"/>
      <c r="B1295"/>
      <c r="C1295"/>
      <c r="D1295" s="57"/>
      <c r="E1295" s="57"/>
      <c r="F1295" s="57"/>
      <c r="G1295" s="57"/>
      <c r="H1295" s="57"/>
      <c r="M1295" s="57"/>
      <c r="N1295" s="57"/>
      <c r="O1295"/>
      <c r="P1295"/>
      <c r="Q1295"/>
      <c r="R1295"/>
      <c r="S1295"/>
      <c r="T1295"/>
      <c r="U1295"/>
      <c r="V1295"/>
    </row>
    <row r="1296" spans="1:22" x14ac:dyDescent="0.25">
      <c r="A1296"/>
      <c r="B1296"/>
      <c r="C1296"/>
      <c r="D1296" s="57"/>
      <c r="E1296" s="57"/>
      <c r="F1296" s="57"/>
      <c r="G1296" s="57"/>
      <c r="H1296" s="57"/>
      <c r="M1296" s="57"/>
      <c r="N1296" s="57"/>
      <c r="O1296"/>
      <c r="P1296"/>
      <c r="Q1296"/>
      <c r="R1296"/>
      <c r="S1296"/>
      <c r="T1296"/>
      <c r="U1296"/>
      <c r="V1296"/>
    </row>
    <row r="1297" spans="1:22" x14ac:dyDescent="0.25">
      <c r="A1297"/>
      <c r="B1297"/>
      <c r="C1297"/>
      <c r="D1297" s="57"/>
      <c r="E1297" s="57"/>
      <c r="F1297" s="57"/>
      <c r="G1297" s="57"/>
      <c r="H1297" s="57"/>
      <c r="M1297" s="57"/>
      <c r="N1297" s="57"/>
      <c r="O1297"/>
      <c r="P1297"/>
      <c r="Q1297"/>
      <c r="R1297"/>
      <c r="S1297"/>
      <c r="T1297"/>
      <c r="U1297"/>
      <c r="V1297"/>
    </row>
    <row r="1298" spans="1:22" x14ac:dyDescent="0.25">
      <c r="A1298"/>
      <c r="B1298"/>
      <c r="C1298"/>
      <c r="D1298" s="57"/>
      <c r="E1298" s="57"/>
      <c r="F1298" s="57"/>
      <c r="G1298" s="57"/>
      <c r="H1298" s="57"/>
      <c r="M1298" s="57"/>
      <c r="N1298" s="57"/>
      <c r="O1298"/>
      <c r="P1298"/>
      <c r="Q1298"/>
      <c r="R1298"/>
      <c r="S1298"/>
      <c r="T1298"/>
      <c r="U1298"/>
      <c r="V1298"/>
    </row>
    <row r="1299" spans="1:22" x14ac:dyDescent="0.25">
      <c r="A1299"/>
      <c r="B1299"/>
      <c r="C1299"/>
      <c r="D1299" s="57"/>
      <c r="E1299" s="57"/>
      <c r="F1299" s="57"/>
      <c r="G1299" s="57"/>
      <c r="H1299" s="57"/>
      <c r="M1299" s="57"/>
      <c r="N1299" s="57"/>
      <c r="O1299"/>
      <c r="P1299"/>
      <c r="Q1299"/>
      <c r="R1299"/>
      <c r="S1299"/>
      <c r="T1299"/>
      <c r="U1299"/>
      <c r="V1299"/>
    </row>
    <row r="1300" spans="1:22" x14ac:dyDescent="0.25">
      <c r="A1300"/>
      <c r="B1300"/>
      <c r="C1300"/>
      <c r="D1300" s="57"/>
      <c r="E1300" s="57"/>
      <c r="F1300" s="57"/>
      <c r="G1300" s="57"/>
      <c r="H1300" s="57"/>
      <c r="M1300" s="57"/>
      <c r="N1300" s="57"/>
      <c r="O1300"/>
      <c r="P1300"/>
      <c r="Q1300"/>
      <c r="R1300"/>
      <c r="S1300"/>
      <c r="T1300"/>
      <c r="U1300"/>
      <c r="V1300"/>
    </row>
    <row r="1301" spans="1:22" x14ac:dyDescent="0.25">
      <c r="A1301"/>
      <c r="B1301"/>
      <c r="C1301"/>
      <c r="D1301" s="57"/>
      <c r="E1301" s="57"/>
      <c r="F1301" s="57"/>
      <c r="G1301" s="57"/>
      <c r="H1301" s="57"/>
      <c r="M1301" s="57"/>
      <c r="N1301" s="57"/>
      <c r="O1301"/>
      <c r="P1301"/>
      <c r="Q1301"/>
      <c r="R1301"/>
      <c r="S1301"/>
      <c r="T1301"/>
      <c r="U1301"/>
      <c r="V1301"/>
    </row>
    <row r="1302" spans="1:22" x14ac:dyDescent="0.25">
      <c r="A1302"/>
      <c r="B1302"/>
      <c r="C1302"/>
      <c r="D1302" s="57"/>
      <c r="E1302" s="57"/>
      <c r="F1302" s="57"/>
      <c r="G1302" s="57"/>
      <c r="H1302" s="57"/>
      <c r="M1302" s="57"/>
      <c r="N1302" s="57"/>
      <c r="O1302"/>
      <c r="P1302"/>
      <c r="Q1302"/>
      <c r="R1302"/>
      <c r="S1302"/>
      <c r="T1302"/>
      <c r="U1302"/>
      <c r="V1302"/>
    </row>
    <row r="1303" spans="1:22" x14ac:dyDescent="0.25">
      <c r="A1303"/>
      <c r="B1303"/>
      <c r="C1303"/>
      <c r="D1303" s="57"/>
      <c r="E1303" s="57"/>
      <c r="F1303" s="57"/>
      <c r="G1303" s="57"/>
      <c r="H1303" s="57"/>
      <c r="M1303" s="57"/>
      <c r="N1303" s="57"/>
      <c r="O1303"/>
      <c r="P1303"/>
      <c r="Q1303"/>
      <c r="R1303"/>
      <c r="S1303"/>
      <c r="T1303"/>
      <c r="U1303"/>
      <c r="V1303"/>
    </row>
    <row r="1304" spans="1:22" x14ac:dyDescent="0.25">
      <c r="A1304"/>
      <c r="B1304"/>
      <c r="C1304"/>
      <c r="D1304" s="57"/>
      <c r="E1304" s="57"/>
      <c r="F1304" s="57"/>
      <c r="G1304" s="57"/>
      <c r="H1304" s="57"/>
      <c r="M1304" s="57"/>
      <c r="N1304" s="57"/>
      <c r="O1304"/>
      <c r="P1304"/>
      <c r="Q1304"/>
      <c r="R1304"/>
      <c r="S1304"/>
      <c r="T1304"/>
      <c r="U1304"/>
      <c r="V1304"/>
    </row>
    <row r="1305" spans="1:22" x14ac:dyDescent="0.25">
      <c r="A1305"/>
      <c r="B1305"/>
      <c r="C1305"/>
      <c r="D1305" s="57"/>
      <c r="E1305" s="57"/>
      <c r="F1305" s="57"/>
      <c r="G1305" s="57"/>
      <c r="H1305" s="57"/>
      <c r="M1305" s="57"/>
      <c r="N1305" s="57"/>
      <c r="O1305"/>
      <c r="P1305"/>
      <c r="Q1305"/>
      <c r="R1305"/>
      <c r="S1305"/>
      <c r="T1305"/>
      <c r="U1305"/>
      <c r="V1305"/>
    </row>
    <row r="1306" spans="1:22" x14ac:dyDescent="0.25">
      <c r="A1306"/>
      <c r="B1306"/>
      <c r="C1306"/>
      <c r="D1306" s="57"/>
      <c r="E1306" s="57"/>
      <c r="F1306" s="57"/>
      <c r="G1306" s="57"/>
      <c r="H1306" s="57"/>
      <c r="M1306" s="57"/>
      <c r="N1306" s="57"/>
      <c r="O1306"/>
      <c r="P1306"/>
      <c r="Q1306"/>
      <c r="R1306"/>
      <c r="S1306"/>
      <c r="T1306"/>
      <c r="U1306"/>
      <c r="V1306"/>
    </row>
    <row r="1307" spans="1:22" x14ac:dyDescent="0.25">
      <c r="A1307"/>
      <c r="B1307"/>
      <c r="C1307"/>
      <c r="D1307" s="57"/>
      <c r="E1307" s="57"/>
      <c r="F1307" s="57"/>
      <c r="G1307" s="57"/>
      <c r="H1307" s="57"/>
      <c r="M1307" s="57"/>
      <c r="N1307" s="57"/>
      <c r="O1307"/>
      <c r="P1307"/>
      <c r="Q1307"/>
      <c r="R1307"/>
      <c r="S1307"/>
      <c r="T1307"/>
      <c r="U1307"/>
      <c r="V1307"/>
    </row>
    <row r="1308" spans="1:22" x14ac:dyDescent="0.25">
      <c r="A1308"/>
      <c r="B1308"/>
      <c r="C1308"/>
      <c r="D1308" s="57"/>
      <c r="E1308" s="57"/>
      <c r="F1308" s="57"/>
      <c r="G1308" s="57"/>
      <c r="H1308" s="57"/>
      <c r="M1308" s="57"/>
      <c r="N1308" s="57"/>
      <c r="O1308"/>
      <c r="P1308"/>
      <c r="Q1308"/>
      <c r="R1308"/>
      <c r="S1308"/>
      <c r="T1308"/>
      <c r="U1308"/>
      <c r="V1308"/>
    </row>
    <row r="1309" spans="1:22" x14ac:dyDescent="0.25">
      <c r="A1309"/>
      <c r="B1309"/>
      <c r="C1309"/>
      <c r="D1309" s="57"/>
      <c r="E1309" s="57"/>
      <c r="F1309" s="57"/>
      <c r="G1309" s="57"/>
      <c r="H1309" s="57"/>
      <c r="M1309" s="57"/>
      <c r="N1309" s="57"/>
      <c r="O1309"/>
      <c r="P1309"/>
      <c r="Q1309"/>
      <c r="R1309"/>
      <c r="S1309"/>
      <c r="T1309"/>
      <c r="U1309"/>
      <c r="V1309"/>
    </row>
    <row r="1310" spans="1:22" x14ac:dyDescent="0.25">
      <c r="A1310"/>
      <c r="B1310"/>
      <c r="C1310"/>
      <c r="D1310" s="57"/>
      <c r="E1310" s="57"/>
      <c r="F1310" s="57"/>
      <c r="G1310" s="57"/>
      <c r="H1310" s="57"/>
      <c r="M1310" s="57"/>
      <c r="N1310" s="57"/>
      <c r="O1310"/>
      <c r="P1310"/>
      <c r="Q1310"/>
      <c r="R1310"/>
      <c r="S1310"/>
      <c r="T1310"/>
      <c r="U1310"/>
      <c r="V1310"/>
    </row>
    <row r="1311" spans="1:22" x14ac:dyDescent="0.25">
      <c r="A1311"/>
      <c r="B1311"/>
      <c r="C1311"/>
      <c r="D1311" s="57"/>
      <c r="E1311" s="57"/>
      <c r="F1311" s="57"/>
      <c r="G1311" s="57"/>
      <c r="H1311" s="57"/>
      <c r="M1311" s="57"/>
      <c r="N1311" s="57"/>
      <c r="O1311"/>
      <c r="P1311"/>
      <c r="Q1311"/>
      <c r="R1311"/>
      <c r="S1311"/>
      <c r="T1311"/>
      <c r="U1311"/>
      <c r="V1311"/>
    </row>
    <row r="1312" spans="1:22" x14ac:dyDescent="0.25">
      <c r="A1312"/>
      <c r="B1312"/>
      <c r="C1312"/>
      <c r="D1312" s="57"/>
      <c r="E1312" s="57"/>
      <c r="F1312" s="57"/>
      <c r="G1312" s="57"/>
      <c r="H1312" s="57"/>
      <c r="M1312" s="57"/>
      <c r="N1312" s="57"/>
      <c r="O1312"/>
      <c r="P1312"/>
      <c r="Q1312"/>
      <c r="R1312"/>
      <c r="S1312"/>
      <c r="T1312"/>
      <c r="U1312"/>
      <c r="V1312"/>
    </row>
    <row r="1313" spans="1:22" x14ac:dyDescent="0.25">
      <c r="A1313"/>
      <c r="B1313"/>
      <c r="C1313"/>
      <c r="D1313" s="57"/>
      <c r="E1313" s="57"/>
      <c r="F1313" s="57"/>
      <c r="G1313" s="57"/>
      <c r="H1313" s="57"/>
      <c r="M1313" s="57"/>
      <c r="N1313" s="57"/>
      <c r="O1313"/>
      <c r="P1313"/>
      <c r="Q1313"/>
      <c r="R1313"/>
      <c r="S1313"/>
      <c r="T1313"/>
      <c r="U1313"/>
      <c r="V1313"/>
    </row>
    <row r="1314" spans="1:22" x14ac:dyDescent="0.25">
      <c r="A1314"/>
      <c r="B1314"/>
      <c r="C1314"/>
      <c r="D1314" s="57"/>
      <c r="E1314" s="57"/>
      <c r="F1314" s="57"/>
      <c r="G1314" s="57"/>
      <c r="H1314" s="57"/>
      <c r="M1314" s="57"/>
      <c r="N1314" s="57"/>
      <c r="O1314"/>
      <c r="P1314"/>
      <c r="Q1314"/>
      <c r="R1314"/>
      <c r="S1314"/>
      <c r="T1314"/>
      <c r="U1314"/>
      <c r="V1314"/>
    </row>
    <row r="1315" spans="1:22" x14ac:dyDescent="0.25">
      <c r="A1315"/>
      <c r="B1315"/>
      <c r="C1315"/>
      <c r="D1315" s="57"/>
      <c r="E1315" s="57"/>
      <c r="F1315" s="57"/>
      <c r="G1315" s="57"/>
      <c r="H1315" s="57"/>
      <c r="M1315" s="57"/>
      <c r="N1315" s="57"/>
      <c r="O1315"/>
      <c r="P1315"/>
      <c r="Q1315"/>
      <c r="R1315"/>
      <c r="S1315"/>
      <c r="T1315"/>
      <c r="U1315"/>
      <c r="V1315"/>
    </row>
    <row r="1316" spans="1:22" x14ac:dyDescent="0.25">
      <c r="A1316"/>
      <c r="B1316"/>
      <c r="C1316"/>
      <c r="D1316" s="57"/>
      <c r="E1316" s="57"/>
      <c r="F1316" s="57"/>
      <c r="G1316" s="57"/>
      <c r="H1316" s="57"/>
      <c r="M1316" s="57"/>
      <c r="N1316" s="57"/>
      <c r="O1316"/>
      <c r="P1316"/>
      <c r="Q1316"/>
      <c r="R1316"/>
      <c r="S1316"/>
      <c r="T1316"/>
      <c r="U1316"/>
      <c r="V1316"/>
    </row>
    <row r="1317" spans="1:22" x14ac:dyDescent="0.25">
      <c r="A1317"/>
      <c r="B1317"/>
      <c r="C1317"/>
      <c r="D1317" s="57"/>
      <c r="E1317" s="57"/>
      <c r="F1317" s="57"/>
      <c r="G1317" s="57"/>
      <c r="H1317" s="57"/>
      <c r="M1317" s="57"/>
      <c r="N1317" s="57"/>
      <c r="O1317"/>
      <c r="P1317"/>
      <c r="Q1317"/>
      <c r="R1317"/>
      <c r="S1317"/>
      <c r="T1317"/>
      <c r="U1317"/>
      <c r="V1317"/>
    </row>
    <row r="1318" spans="1:22" x14ac:dyDescent="0.25">
      <c r="A1318"/>
      <c r="B1318"/>
      <c r="C1318"/>
      <c r="D1318" s="57"/>
      <c r="E1318" s="57"/>
      <c r="F1318" s="57"/>
      <c r="G1318" s="57"/>
      <c r="H1318" s="57"/>
      <c r="M1318" s="57"/>
      <c r="N1318" s="57"/>
      <c r="O1318"/>
      <c r="P1318"/>
      <c r="Q1318"/>
      <c r="R1318"/>
      <c r="S1318"/>
      <c r="T1318"/>
      <c r="U1318"/>
      <c r="V1318"/>
    </row>
    <row r="1319" spans="1:22" x14ac:dyDescent="0.25">
      <c r="A1319"/>
      <c r="B1319"/>
      <c r="C1319"/>
      <c r="D1319" s="57"/>
      <c r="E1319" s="57"/>
      <c r="F1319" s="57"/>
      <c r="G1319" s="57"/>
      <c r="H1319" s="57"/>
      <c r="M1319" s="57"/>
      <c r="N1319" s="57"/>
      <c r="O1319"/>
      <c r="P1319"/>
      <c r="Q1319"/>
      <c r="R1319"/>
      <c r="S1319"/>
      <c r="T1319"/>
      <c r="U1319"/>
      <c r="V1319"/>
    </row>
    <row r="1320" spans="1:22" x14ac:dyDescent="0.25">
      <c r="A1320"/>
      <c r="B1320"/>
      <c r="C1320"/>
      <c r="D1320" s="57"/>
      <c r="E1320" s="57"/>
      <c r="F1320" s="57"/>
      <c r="G1320" s="57"/>
      <c r="H1320" s="57"/>
      <c r="M1320" s="57"/>
      <c r="N1320" s="57"/>
      <c r="O1320"/>
      <c r="P1320"/>
      <c r="Q1320"/>
      <c r="R1320"/>
      <c r="S1320"/>
      <c r="T1320"/>
      <c r="U1320"/>
      <c r="V1320"/>
    </row>
    <row r="1321" spans="1:22" x14ac:dyDescent="0.25">
      <c r="A1321"/>
      <c r="B1321"/>
      <c r="C1321"/>
      <c r="D1321" s="57"/>
      <c r="E1321" s="57"/>
      <c r="F1321" s="57"/>
      <c r="G1321" s="57"/>
      <c r="H1321" s="57"/>
      <c r="M1321" s="57"/>
      <c r="N1321" s="57"/>
      <c r="O1321"/>
      <c r="P1321"/>
      <c r="Q1321"/>
      <c r="R1321"/>
      <c r="S1321"/>
      <c r="T1321"/>
      <c r="U1321"/>
      <c r="V1321"/>
    </row>
    <row r="1322" spans="1:22" x14ac:dyDescent="0.25">
      <c r="A1322"/>
      <c r="B1322"/>
      <c r="C1322"/>
      <c r="D1322" s="57"/>
      <c r="E1322" s="57"/>
      <c r="F1322" s="57"/>
      <c r="G1322" s="57"/>
      <c r="H1322" s="57"/>
      <c r="M1322" s="57"/>
      <c r="N1322" s="57"/>
      <c r="O1322"/>
      <c r="P1322"/>
      <c r="Q1322"/>
      <c r="R1322"/>
      <c r="S1322"/>
      <c r="T1322"/>
      <c r="U1322"/>
      <c r="V1322"/>
    </row>
    <row r="1323" spans="1:22" x14ac:dyDescent="0.25">
      <c r="A1323"/>
      <c r="B1323"/>
      <c r="C1323"/>
      <c r="D1323" s="57"/>
      <c r="E1323" s="57"/>
      <c r="F1323" s="57"/>
      <c r="G1323" s="57"/>
      <c r="H1323" s="57"/>
      <c r="M1323" s="57"/>
      <c r="N1323" s="57"/>
      <c r="O1323"/>
      <c r="P1323"/>
      <c r="Q1323"/>
      <c r="R1323"/>
      <c r="S1323"/>
      <c r="T1323"/>
      <c r="U1323"/>
      <c r="V1323"/>
    </row>
    <row r="1324" spans="1:22" x14ac:dyDescent="0.25">
      <c r="A1324"/>
      <c r="B1324"/>
      <c r="C1324"/>
      <c r="D1324" s="57"/>
      <c r="E1324" s="57"/>
      <c r="F1324" s="57"/>
      <c r="G1324" s="57"/>
      <c r="H1324" s="57"/>
      <c r="M1324" s="57"/>
      <c r="N1324" s="57"/>
      <c r="O1324"/>
      <c r="P1324"/>
      <c r="Q1324"/>
      <c r="R1324"/>
      <c r="S1324"/>
      <c r="T1324"/>
      <c r="U1324"/>
      <c r="V1324"/>
    </row>
    <row r="1325" spans="1:22" x14ac:dyDescent="0.25">
      <c r="A1325"/>
      <c r="B1325"/>
      <c r="C1325"/>
      <c r="D1325" s="57"/>
      <c r="E1325" s="57"/>
      <c r="F1325" s="57"/>
      <c r="G1325" s="57"/>
      <c r="H1325" s="57"/>
      <c r="M1325" s="57"/>
      <c r="N1325" s="57"/>
      <c r="O1325"/>
      <c r="P1325"/>
      <c r="Q1325"/>
      <c r="R1325"/>
      <c r="S1325"/>
      <c r="T1325"/>
      <c r="U1325"/>
      <c r="V1325"/>
    </row>
    <row r="1326" spans="1:22" x14ac:dyDescent="0.25">
      <c r="A1326"/>
      <c r="B1326"/>
      <c r="C1326"/>
      <c r="D1326" s="57"/>
      <c r="E1326" s="57"/>
      <c r="F1326" s="57"/>
      <c r="G1326" s="57"/>
      <c r="H1326" s="57"/>
      <c r="M1326" s="57"/>
      <c r="N1326" s="57"/>
      <c r="O1326"/>
      <c r="P1326"/>
      <c r="Q1326"/>
      <c r="R1326"/>
      <c r="S1326"/>
      <c r="T1326"/>
      <c r="U1326"/>
      <c r="V1326"/>
    </row>
    <row r="1327" spans="1:22" x14ac:dyDescent="0.25">
      <c r="A1327"/>
      <c r="B1327"/>
      <c r="C1327"/>
      <c r="D1327" s="57"/>
      <c r="E1327" s="57"/>
      <c r="F1327" s="57"/>
      <c r="G1327" s="57"/>
      <c r="H1327" s="57"/>
      <c r="M1327" s="57"/>
      <c r="N1327" s="57"/>
      <c r="O1327"/>
      <c r="P1327"/>
      <c r="Q1327"/>
      <c r="R1327"/>
      <c r="S1327"/>
      <c r="T1327"/>
      <c r="U1327"/>
      <c r="V1327"/>
    </row>
    <row r="1328" spans="1:22" x14ac:dyDescent="0.25">
      <c r="A1328"/>
      <c r="B1328"/>
      <c r="C1328"/>
      <c r="D1328" s="57"/>
      <c r="E1328" s="57"/>
      <c r="F1328" s="57"/>
      <c r="G1328" s="57"/>
      <c r="H1328" s="57"/>
      <c r="M1328" s="57"/>
      <c r="N1328" s="57"/>
      <c r="O1328"/>
      <c r="P1328"/>
      <c r="Q1328"/>
      <c r="R1328"/>
      <c r="S1328"/>
      <c r="T1328"/>
      <c r="U1328"/>
      <c r="V1328"/>
    </row>
    <row r="1329" spans="1:22" x14ac:dyDescent="0.25">
      <c r="A1329"/>
      <c r="B1329"/>
      <c r="C1329"/>
      <c r="D1329" s="57"/>
      <c r="E1329" s="57"/>
      <c r="F1329" s="57"/>
      <c r="G1329" s="57"/>
      <c r="H1329" s="57"/>
      <c r="M1329" s="57"/>
      <c r="N1329" s="57"/>
      <c r="O1329"/>
      <c r="P1329"/>
      <c r="Q1329"/>
      <c r="R1329"/>
      <c r="S1329"/>
      <c r="T1329"/>
      <c r="U1329"/>
      <c r="V1329"/>
    </row>
    <row r="1330" spans="1:22" x14ac:dyDescent="0.25">
      <c r="A1330"/>
      <c r="B1330"/>
      <c r="C1330"/>
      <c r="D1330" s="57"/>
      <c r="E1330" s="57"/>
      <c r="F1330" s="57"/>
      <c r="G1330" s="57"/>
      <c r="H1330" s="57"/>
      <c r="M1330" s="57"/>
      <c r="N1330" s="57"/>
      <c r="O1330"/>
      <c r="P1330"/>
      <c r="Q1330"/>
      <c r="R1330"/>
      <c r="S1330"/>
      <c r="T1330"/>
      <c r="U1330"/>
      <c r="V1330"/>
    </row>
    <row r="1331" spans="1:22" x14ac:dyDescent="0.25">
      <c r="A1331"/>
      <c r="B1331"/>
      <c r="C1331"/>
      <c r="D1331" s="57"/>
      <c r="E1331" s="57"/>
      <c r="F1331" s="57"/>
      <c r="G1331" s="57"/>
      <c r="H1331" s="57"/>
      <c r="M1331" s="57"/>
      <c r="N1331" s="57"/>
      <c r="O1331"/>
      <c r="P1331"/>
      <c r="Q1331"/>
      <c r="R1331"/>
      <c r="S1331"/>
      <c r="T1331"/>
      <c r="U1331"/>
      <c r="V1331"/>
    </row>
    <row r="1332" spans="1:22" x14ac:dyDescent="0.25">
      <c r="A1332"/>
      <c r="B1332"/>
      <c r="C1332"/>
      <c r="D1332" s="57"/>
      <c r="E1332" s="57"/>
      <c r="F1332" s="57"/>
      <c r="G1332" s="57"/>
      <c r="H1332" s="57"/>
      <c r="M1332" s="57"/>
      <c r="N1332" s="57"/>
      <c r="O1332"/>
      <c r="P1332"/>
      <c r="Q1332"/>
      <c r="R1332"/>
      <c r="S1332"/>
      <c r="T1332"/>
      <c r="U1332"/>
      <c r="V1332"/>
    </row>
    <row r="1333" spans="1:22" x14ac:dyDescent="0.25">
      <c r="A1333"/>
      <c r="B1333"/>
      <c r="C1333"/>
      <c r="D1333" s="57"/>
      <c r="E1333" s="57"/>
      <c r="F1333" s="57"/>
      <c r="G1333" s="57"/>
      <c r="H1333" s="57"/>
      <c r="M1333" s="57"/>
      <c r="N1333" s="57"/>
      <c r="O1333"/>
      <c r="P1333"/>
      <c r="Q1333"/>
      <c r="R1333"/>
      <c r="S1333"/>
      <c r="T1333"/>
      <c r="U1333"/>
      <c r="V1333"/>
    </row>
    <row r="1334" spans="1:22" x14ac:dyDescent="0.25">
      <c r="A1334"/>
      <c r="B1334"/>
      <c r="C1334"/>
      <c r="D1334" s="57"/>
      <c r="E1334" s="57"/>
      <c r="F1334" s="57"/>
      <c r="G1334" s="57"/>
      <c r="H1334" s="57"/>
      <c r="M1334" s="57"/>
      <c r="N1334" s="57"/>
      <c r="O1334"/>
      <c r="P1334"/>
      <c r="Q1334"/>
      <c r="R1334"/>
      <c r="S1334"/>
      <c r="T1334"/>
      <c r="U1334"/>
      <c r="V1334"/>
    </row>
    <row r="1335" spans="1:22" x14ac:dyDescent="0.25">
      <c r="A1335"/>
      <c r="B1335"/>
      <c r="C1335"/>
      <c r="D1335" s="57"/>
      <c r="E1335" s="57"/>
      <c r="F1335" s="57"/>
      <c r="G1335" s="57"/>
      <c r="H1335" s="57"/>
      <c r="M1335" s="57"/>
      <c r="N1335" s="57"/>
      <c r="O1335"/>
      <c r="P1335"/>
      <c r="Q1335"/>
      <c r="R1335"/>
      <c r="S1335"/>
      <c r="T1335"/>
      <c r="U1335"/>
      <c r="V1335"/>
    </row>
    <row r="1336" spans="1:22" x14ac:dyDescent="0.25">
      <c r="A1336"/>
      <c r="B1336"/>
      <c r="C1336"/>
      <c r="D1336" s="57"/>
      <c r="E1336" s="57"/>
      <c r="F1336" s="57"/>
      <c r="G1336" s="57"/>
      <c r="H1336" s="57"/>
      <c r="M1336" s="57"/>
      <c r="N1336" s="57"/>
      <c r="O1336"/>
      <c r="P1336"/>
      <c r="Q1336"/>
      <c r="R1336"/>
      <c r="S1336"/>
      <c r="T1336"/>
      <c r="U1336"/>
      <c r="V1336"/>
    </row>
    <row r="1337" spans="1:22" x14ac:dyDescent="0.25">
      <c r="A1337"/>
      <c r="B1337"/>
      <c r="C1337"/>
      <c r="D1337" s="57"/>
      <c r="E1337" s="57"/>
      <c r="F1337" s="57"/>
      <c r="G1337" s="57"/>
      <c r="H1337" s="57"/>
      <c r="M1337" s="57"/>
      <c r="N1337" s="57"/>
      <c r="O1337"/>
      <c r="P1337"/>
      <c r="Q1337"/>
      <c r="R1337"/>
      <c r="S1337"/>
      <c r="T1337"/>
      <c r="U1337"/>
      <c r="V1337"/>
    </row>
    <row r="1338" spans="1:22" x14ac:dyDescent="0.25">
      <c r="A1338"/>
      <c r="B1338"/>
      <c r="C1338"/>
      <c r="D1338" s="57"/>
      <c r="E1338" s="57"/>
      <c r="F1338" s="57"/>
      <c r="G1338" s="57"/>
      <c r="H1338" s="57"/>
      <c r="M1338" s="57"/>
      <c r="N1338" s="57"/>
      <c r="O1338"/>
      <c r="P1338"/>
      <c r="Q1338"/>
      <c r="R1338"/>
      <c r="S1338"/>
      <c r="T1338"/>
      <c r="U1338"/>
      <c r="V1338"/>
    </row>
    <row r="1339" spans="1:22" x14ac:dyDescent="0.25">
      <c r="A1339"/>
      <c r="B1339"/>
      <c r="C1339"/>
      <c r="D1339" s="57"/>
      <c r="E1339" s="57"/>
      <c r="F1339" s="57"/>
      <c r="G1339" s="57"/>
      <c r="H1339" s="57"/>
      <c r="M1339" s="57"/>
      <c r="N1339" s="57"/>
      <c r="O1339"/>
      <c r="P1339"/>
      <c r="Q1339"/>
      <c r="R1339"/>
      <c r="S1339"/>
      <c r="T1339"/>
      <c r="U1339"/>
      <c r="V1339"/>
    </row>
    <row r="1340" spans="1:22" x14ac:dyDescent="0.25">
      <c r="A1340"/>
      <c r="B1340"/>
      <c r="C1340"/>
      <c r="D1340" s="57"/>
      <c r="E1340" s="57"/>
      <c r="F1340" s="57"/>
      <c r="G1340" s="57"/>
      <c r="H1340" s="57"/>
      <c r="M1340" s="57"/>
      <c r="N1340" s="57"/>
      <c r="O1340"/>
      <c r="P1340"/>
      <c r="Q1340"/>
      <c r="R1340"/>
      <c r="S1340"/>
      <c r="T1340"/>
      <c r="U1340"/>
      <c r="V1340"/>
    </row>
    <row r="1341" spans="1:22" x14ac:dyDescent="0.25">
      <c r="A1341"/>
      <c r="B1341"/>
      <c r="C1341"/>
      <c r="D1341" s="57"/>
      <c r="E1341" s="57"/>
      <c r="F1341" s="57"/>
      <c r="G1341" s="57"/>
      <c r="H1341" s="57"/>
      <c r="M1341" s="57"/>
      <c r="N1341" s="57"/>
      <c r="O1341"/>
      <c r="P1341"/>
      <c r="Q1341"/>
      <c r="R1341"/>
      <c r="S1341"/>
      <c r="T1341"/>
      <c r="U1341"/>
      <c r="V1341"/>
    </row>
    <row r="1342" spans="1:22" x14ac:dyDescent="0.25">
      <c r="A1342"/>
      <c r="B1342"/>
      <c r="C1342"/>
      <c r="D1342" s="57"/>
      <c r="E1342" s="57"/>
      <c r="F1342" s="57"/>
      <c r="G1342" s="57"/>
      <c r="H1342" s="57"/>
      <c r="M1342" s="57"/>
      <c r="N1342" s="57"/>
      <c r="O1342"/>
      <c r="P1342"/>
      <c r="Q1342"/>
      <c r="R1342"/>
      <c r="S1342"/>
      <c r="T1342"/>
      <c r="U1342"/>
      <c r="V1342"/>
    </row>
    <row r="1343" spans="1:22" x14ac:dyDescent="0.25">
      <c r="A1343"/>
      <c r="B1343"/>
      <c r="C1343"/>
      <c r="D1343" s="57"/>
      <c r="E1343" s="57"/>
      <c r="F1343" s="57"/>
      <c r="G1343" s="57"/>
      <c r="H1343" s="57"/>
      <c r="M1343" s="57"/>
      <c r="N1343" s="57"/>
      <c r="O1343"/>
      <c r="P1343"/>
      <c r="Q1343"/>
      <c r="R1343"/>
      <c r="S1343"/>
      <c r="T1343"/>
      <c r="U1343"/>
      <c r="V1343"/>
    </row>
    <row r="1344" spans="1:22" x14ac:dyDescent="0.25">
      <c r="A1344"/>
      <c r="B1344"/>
      <c r="C1344"/>
      <c r="D1344" s="57"/>
      <c r="E1344" s="57"/>
      <c r="F1344" s="57"/>
      <c r="G1344" s="57"/>
      <c r="H1344" s="57"/>
      <c r="M1344" s="57"/>
      <c r="N1344" s="57"/>
      <c r="O1344"/>
      <c r="P1344"/>
      <c r="Q1344"/>
      <c r="R1344"/>
      <c r="S1344"/>
      <c r="T1344"/>
      <c r="U1344"/>
      <c r="V1344"/>
    </row>
    <row r="1345" spans="1:22" x14ac:dyDescent="0.25">
      <c r="A1345"/>
      <c r="B1345"/>
      <c r="C1345"/>
      <c r="D1345" s="57"/>
      <c r="E1345" s="57"/>
      <c r="F1345" s="57"/>
      <c r="G1345" s="57"/>
      <c r="H1345" s="57"/>
      <c r="M1345" s="57"/>
      <c r="N1345" s="57"/>
      <c r="O1345"/>
      <c r="P1345"/>
      <c r="Q1345"/>
      <c r="R1345"/>
      <c r="S1345"/>
      <c r="T1345"/>
      <c r="U1345"/>
      <c r="V1345"/>
    </row>
    <row r="1346" spans="1:22" x14ac:dyDescent="0.25">
      <c r="A1346"/>
      <c r="B1346"/>
      <c r="C1346"/>
      <c r="D1346" s="57"/>
      <c r="E1346" s="57"/>
      <c r="F1346" s="57"/>
      <c r="G1346" s="57"/>
      <c r="H1346" s="57"/>
      <c r="M1346" s="57"/>
      <c r="N1346" s="57"/>
      <c r="O1346"/>
      <c r="P1346"/>
      <c r="Q1346"/>
      <c r="R1346"/>
      <c r="S1346"/>
      <c r="T1346"/>
      <c r="U1346"/>
      <c r="V1346"/>
    </row>
    <row r="1347" spans="1:22" x14ac:dyDescent="0.25">
      <c r="A1347"/>
      <c r="B1347"/>
      <c r="C1347"/>
      <c r="D1347" s="57"/>
      <c r="E1347" s="57"/>
      <c r="F1347" s="57"/>
      <c r="G1347" s="57"/>
      <c r="H1347" s="57"/>
      <c r="M1347" s="57"/>
      <c r="N1347" s="57"/>
      <c r="O1347"/>
      <c r="P1347"/>
      <c r="Q1347"/>
      <c r="R1347"/>
      <c r="S1347"/>
      <c r="T1347"/>
      <c r="U1347"/>
      <c r="V1347"/>
    </row>
    <row r="1348" spans="1:22" x14ac:dyDescent="0.25">
      <c r="A1348"/>
      <c r="B1348"/>
      <c r="C1348"/>
      <c r="D1348" s="57"/>
      <c r="E1348" s="57"/>
      <c r="F1348" s="57"/>
      <c r="G1348" s="57"/>
      <c r="H1348" s="57"/>
      <c r="M1348" s="57"/>
      <c r="N1348" s="57"/>
      <c r="O1348"/>
      <c r="P1348"/>
      <c r="Q1348"/>
      <c r="R1348"/>
      <c r="S1348"/>
      <c r="T1348"/>
      <c r="U1348"/>
      <c r="V1348"/>
    </row>
    <row r="1349" spans="1:22" x14ac:dyDescent="0.25">
      <c r="A1349"/>
      <c r="B1349"/>
      <c r="C1349"/>
      <c r="D1349" s="57"/>
      <c r="E1349" s="57"/>
      <c r="F1349" s="57"/>
      <c r="G1349" s="57"/>
      <c r="H1349" s="57"/>
      <c r="M1349" s="57"/>
      <c r="N1349" s="57"/>
      <c r="O1349"/>
      <c r="P1349"/>
      <c r="Q1349"/>
      <c r="R1349"/>
      <c r="S1349"/>
      <c r="T1349"/>
      <c r="U1349"/>
      <c r="V1349"/>
    </row>
    <row r="1350" spans="1:22" x14ac:dyDescent="0.25">
      <c r="A1350"/>
      <c r="B1350"/>
      <c r="C1350"/>
      <c r="D1350" s="57"/>
      <c r="E1350" s="57"/>
      <c r="F1350" s="57"/>
      <c r="G1350" s="57"/>
      <c r="H1350" s="57"/>
      <c r="M1350" s="57"/>
      <c r="N1350" s="57"/>
      <c r="O1350"/>
      <c r="P1350"/>
      <c r="Q1350"/>
      <c r="R1350"/>
      <c r="S1350"/>
      <c r="T1350"/>
      <c r="U1350"/>
      <c r="V1350"/>
    </row>
    <row r="1351" spans="1:22" x14ac:dyDescent="0.25">
      <c r="A1351"/>
      <c r="B1351"/>
      <c r="C1351"/>
      <c r="D1351" s="57"/>
      <c r="E1351" s="57"/>
      <c r="F1351" s="57"/>
      <c r="G1351" s="57"/>
      <c r="H1351" s="57"/>
      <c r="M1351" s="57"/>
      <c r="N1351" s="57"/>
      <c r="O1351"/>
      <c r="P1351"/>
      <c r="Q1351"/>
      <c r="R1351"/>
      <c r="S1351"/>
      <c r="T1351"/>
      <c r="U1351"/>
      <c r="V1351"/>
    </row>
    <row r="1352" spans="1:22" x14ac:dyDescent="0.25">
      <c r="A1352"/>
      <c r="B1352"/>
      <c r="C1352"/>
      <c r="D1352" s="57"/>
      <c r="E1352" s="57"/>
      <c r="F1352" s="57"/>
      <c r="G1352" s="57"/>
      <c r="H1352" s="57"/>
      <c r="M1352" s="57"/>
      <c r="N1352" s="57"/>
      <c r="O1352"/>
      <c r="P1352"/>
      <c r="Q1352"/>
      <c r="R1352"/>
      <c r="S1352"/>
      <c r="T1352"/>
      <c r="U1352"/>
      <c r="V1352"/>
    </row>
    <row r="1353" spans="1:22" x14ac:dyDescent="0.25">
      <c r="A1353"/>
      <c r="B1353"/>
      <c r="C1353"/>
      <c r="D1353" s="57"/>
      <c r="E1353" s="57"/>
      <c r="F1353" s="57"/>
      <c r="G1353" s="57"/>
      <c r="H1353" s="57"/>
      <c r="M1353" s="57"/>
      <c r="N1353" s="57"/>
      <c r="O1353"/>
      <c r="P1353"/>
      <c r="Q1353"/>
      <c r="R1353"/>
      <c r="S1353"/>
      <c r="T1353"/>
      <c r="U1353"/>
      <c r="V1353"/>
    </row>
    <row r="1354" spans="1:22" x14ac:dyDescent="0.25">
      <c r="A1354"/>
      <c r="B1354"/>
      <c r="C1354"/>
      <c r="D1354" s="57"/>
      <c r="E1354" s="57"/>
      <c r="F1354" s="57"/>
      <c r="G1354" s="57"/>
      <c r="H1354" s="57"/>
      <c r="M1354" s="57"/>
      <c r="N1354" s="57"/>
      <c r="O1354"/>
      <c r="P1354"/>
      <c r="Q1354"/>
      <c r="R1354"/>
      <c r="S1354"/>
      <c r="T1354"/>
      <c r="U1354"/>
      <c r="V1354"/>
    </row>
    <row r="1355" spans="1:22" x14ac:dyDescent="0.25">
      <c r="A1355"/>
      <c r="B1355"/>
      <c r="C1355"/>
      <c r="D1355" s="57"/>
      <c r="E1355" s="57"/>
      <c r="F1355" s="57"/>
      <c r="G1355" s="57"/>
      <c r="H1355" s="57"/>
      <c r="M1355" s="57"/>
      <c r="N1355" s="57"/>
      <c r="O1355"/>
      <c r="P1355"/>
      <c r="Q1355"/>
      <c r="R1355"/>
      <c r="S1355"/>
      <c r="T1355"/>
      <c r="U1355"/>
      <c r="V1355"/>
    </row>
    <row r="1356" spans="1:22" x14ac:dyDescent="0.25">
      <c r="A1356"/>
      <c r="B1356"/>
      <c r="C1356"/>
      <c r="D1356" s="57"/>
      <c r="E1356" s="57"/>
      <c r="F1356" s="57"/>
      <c r="G1356" s="57"/>
      <c r="H1356" s="57"/>
      <c r="M1356" s="57"/>
      <c r="N1356" s="57"/>
      <c r="O1356"/>
      <c r="P1356"/>
      <c r="Q1356"/>
      <c r="R1356"/>
      <c r="S1356"/>
      <c r="T1356"/>
      <c r="U1356"/>
      <c r="V1356"/>
    </row>
    <row r="1357" spans="1:22" x14ac:dyDescent="0.25">
      <c r="A1357"/>
      <c r="B1357"/>
      <c r="C1357"/>
      <c r="D1357" s="57"/>
      <c r="E1357" s="57"/>
      <c r="F1357" s="57"/>
      <c r="G1357" s="57"/>
      <c r="H1357" s="57"/>
      <c r="M1357" s="57"/>
      <c r="N1357" s="57"/>
      <c r="O1357"/>
      <c r="P1357"/>
      <c r="Q1357"/>
      <c r="R1357"/>
      <c r="S1357"/>
      <c r="T1357"/>
      <c r="U1357"/>
      <c r="V1357"/>
    </row>
    <row r="1358" spans="1:22" x14ac:dyDescent="0.25">
      <c r="A1358"/>
      <c r="B1358"/>
      <c r="C1358"/>
      <c r="D1358" s="57"/>
      <c r="E1358" s="57"/>
      <c r="F1358" s="57"/>
      <c r="G1358" s="57"/>
      <c r="H1358" s="57"/>
      <c r="M1358" s="57"/>
      <c r="N1358" s="57"/>
      <c r="O1358"/>
      <c r="P1358"/>
      <c r="Q1358"/>
      <c r="R1358"/>
      <c r="S1358"/>
      <c r="T1358"/>
      <c r="U1358"/>
      <c r="V1358"/>
    </row>
    <row r="1359" spans="1:22" x14ac:dyDescent="0.25">
      <c r="A1359"/>
      <c r="B1359"/>
      <c r="C1359"/>
      <c r="D1359" s="57"/>
      <c r="E1359" s="57"/>
      <c r="F1359" s="57"/>
      <c r="G1359" s="57"/>
      <c r="H1359" s="57"/>
      <c r="M1359" s="57"/>
      <c r="N1359" s="57"/>
      <c r="O1359"/>
      <c r="P1359"/>
      <c r="Q1359"/>
      <c r="R1359"/>
      <c r="S1359"/>
      <c r="T1359"/>
      <c r="U1359"/>
      <c r="V1359"/>
    </row>
    <row r="1360" spans="1:22" x14ac:dyDescent="0.25">
      <c r="A1360"/>
      <c r="B1360"/>
      <c r="C1360"/>
      <c r="D1360" s="57"/>
      <c r="E1360" s="57"/>
      <c r="F1360" s="57"/>
      <c r="G1360" s="57"/>
      <c r="H1360" s="57"/>
      <c r="M1360" s="57"/>
      <c r="N1360" s="57"/>
      <c r="O1360"/>
      <c r="P1360"/>
      <c r="Q1360"/>
      <c r="R1360"/>
      <c r="S1360"/>
      <c r="T1360"/>
      <c r="U1360"/>
      <c r="V1360"/>
    </row>
    <row r="1361" spans="1:22" x14ac:dyDescent="0.25">
      <c r="A1361"/>
      <c r="B1361"/>
      <c r="C1361"/>
      <c r="D1361" s="57"/>
      <c r="E1361" s="57"/>
      <c r="F1361" s="57"/>
      <c r="G1361" s="57"/>
      <c r="H1361" s="57"/>
      <c r="M1361" s="57"/>
      <c r="N1361" s="57"/>
      <c r="O1361"/>
      <c r="P1361"/>
      <c r="Q1361"/>
      <c r="R1361"/>
      <c r="S1361"/>
      <c r="T1361"/>
      <c r="U1361"/>
      <c r="V1361"/>
    </row>
    <row r="1362" spans="1:22" x14ac:dyDescent="0.25">
      <c r="A1362"/>
      <c r="B1362"/>
      <c r="C1362"/>
      <c r="D1362" s="57"/>
      <c r="E1362" s="57"/>
      <c r="F1362" s="57"/>
      <c r="G1362" s="57"/>
      <c r="H1362" s="57"/>
      <c r="M1362" s="57"/>
      <c r="N1362" s="57"/>
      <c r="O1362"/>
      <c r="P1362"/>
      <c r="Q1362"/>
      <c r="R1362"/>
      <c r="S1362"/>
      <c r="T1362"/>
      <c r="U1362"/>
      <c r="V1362"/>
    </row>
    <row r="1363" spans="1:22" x14ac:dyDescent="0.25">
      <c r="A1363"/>
      <c r="B1363"/>
      <c r="C1363"/>
      <c r="D1363" s="57"/>
      <c r="E1363" s="57"/>
      <c r="F1363" s="57"/>
      <c r="G1363" s="57"/>
      <c r="H1363" s="57"/>
      <c r="M1363" s="57"/>
      <c r="N1363" s="57"/>
      <c r="O1363"/>
      <c r="P1363"/>
      <c r="Q1363"/>
      <c r="R1363"/>
      <c r="S1363"/>
      <c r="T1363"/>
      <c r="U1363"/>
      <c r="V1363"/>
    </row>
    <row r="1364" spans="1:22" x14ac:dyDescent="0.25">
      <c r="A1364"/>
      <c r="B1364"/>
      <c r="C1364"/>
      <c r="D1364" s="57"/>
      <c r="E1364" s="57"/>
      <c r="F1364" s="57"/>
      <c r="G1364" s="57"/>
      <c r="H1364" s="57"/>
      <c r="M1364" s="57"/>
      <c r="N1364" s="57"/>
      <c r="O1364"/>
      <c r="P1364"/>
      <c r="Q1364"/>
      <c r="R1364"/>
      <c r="S1364"/>
      <c r="T1364"/>
      <c r="U1364"/>
      <c r="V1364"/>
    </row>
    <row r="1365" spans="1:22" x14ac:dyDescent="0.25">
      <c r="A1365"/>
      <c r="B1365"/>
      <c r="C1365"/>
      <c r="D1365" s="57"/>
      <c r="E1365" s="57"/>
      <c r="F1365" s="57"/>
      <c r="G1365" s="57"/>
      <c r="H1365" s="57"/>
      <c r="M1365" s="57"/>
      <c r="N1365" s="57"/>
      <c r="O1365"/>
      <c r="P1365"/>
      <c r="Q1365"/>
      <c r="R1365"/>
      <c r="S1365"/>
      <c r="T1365"/>
      <c r="U1365"/>
      <c r="V1365"/>
    </row>
    <row r="1366" spans="1:22" x14ac:dyDescent="0.25">
      <c r="A1366"/>
      <c r="B1366"/>
      <c r="C1366"/>
      <c r="D1366" s="57"/>
      <c r="E1366" s="57"/>
      <c r="F1366" s="57"/>
      <c r="G1366" s="57"/>
      <c r="H1366" s="57"/>
      <c r="M1366" s="57"/>
      <c r="N1366" s="57"/>
      <c r="O1366"/>
      <c r="P1366"/>
      <c r="Q1366"/>
      <c r="R1366"/>
      <c r="S1366"/>
      <c r="T1366"/>
      <c r="U1366"/>
      <c r="V1366"/>
    </row>
    <row r="1367" spans="1:22" x14ac:dyDescent="0.25">
      <c r="A1367"/>
      <c r="B1367"/>
      <c r="C1367"/>
      <c r="D1367" s="57"/>
      <c r="E1367" s="57"/>
      <c r="F1367" s="57"/>
      <c r="G1367" s="57"/>
      <c r="H1367" s="57"/>
      <c r="M1367" s="57"/>
      <c r="N1367" s="57"/>
      <c r="O1367"/>
      <c r="P1367"/>
      <c r="Q1367"/>
      <c r="R1367"/>
      <c r="S1367"/>
      <c r="T1367"/>
      <c r="U1367"/>
      <c r="V1367"/>
    </row>
    <row r="1368" spans="1:22" x14ac:dyDescent="0.25">
      <c r="A1368"/>
      <c r="B1368"/>
      <c r="C1368"/>
      <c r="D1368" s="57"/>
      <c r="E1368" s="57"/>
      <c r="F1368" s="57"/>
      <c r="G1368" s="57"/>
      <c r="H1368" s="57"/>
      <c r="M1368" s="57"/>
      <c r="N1368" s="57"/>
      <c r="O1368"/>
      <c r="P1368"/>
      <c r="Q1368"/>
      <c r="R1368"/>
      <c r="S1368"/>
      <c r="T1368"/>
      <c r="U1368"/>
      <c r="V1368"/>
    </row>
    <row r="1369" spans="1:22" x14ac:dyDescent="0.25">
      <c r="A1369"/>
      <c r="B1369"/>
      <c r="C1369"/>
      <c r="D1369" s="57"/>
      <c r="E1369" s="57"/>
      <c r="F1369" s="57"/>
      <c r="G1369" s="57"/>
      <c r="H1369" s="57"/>
      <c r="M1369" s="57"/>
      <c r="N1369" s="57"/>
      <c r="O1369"/>
      <c r="P1369"/>
      <c r="Q1369"/>
      <c r="R1369"/>
      <c r="S1369"/>
      <c r="T1369"/>
      <c r="U1369"/>
      <c r="V1369"/>
    </row>
    <row r="1370" spans="1:22" x14ac:dyDescent="0.25">
      <c r="A1370"/>
      <c r="B1370"/>
      <c r="C1370"/>
      <c r="D1370" s="57"/>
      <c r="E1370" s="57"/>
      <c r="F1370" s="57"/>
      <c r="G1370" s="57"/>
      <c r="H1370" s="57"/>
      <c r="M1370" s="57"/>
      <c r="N1370" s="57"/>
      <c r="O1370"/>
      <c r="P1370"/>
      <c r="Q1370"/>
      <c r="R1370"/>
      <c r="S1370"/>
      <c r="T1370"/>
      <c r="U1370"/>
      <c r="V1370"/>
    </row>
    <row r="1371" spans="1:22" x14ac:dyDescent="0.25">
      <c r="A1371"/>
      <c r="B1371"/>
      <c r="C1371"/>
      <c r="D1371" s="57"/>
      <c r="E1371" s="57"/>
      <c r="F1371" s="57"/>
      <c r="G1371" s="57"/>
      <c r="H1371" s="57"/>
      <c r="M1371" s="57"/>
      <c r="N1371" s="57"/>
      <c r="O1371"/>
      <c r="P1371"/>
      <c r="Q1371"/>
      <c r="R1371"/>
      <c r="S1371"/>
      <c r="T1371"/>
      <c r="U1371"/>
      <c r="V1371"/>
    </row>
    <row r="1372" spans="1:22" x14ac:dyDescent="0.25">
      <c r="A1372"/>
      <c r="B1372"/>
      <c r="C1372"/>
      <c r="D1372" s="57"/>
      <c r="E1372" s="57"/>
      <c r="F1372" s="57"/>
      <c r="G1372" s="57"/>
      <c r="H1372" s="57"/>
      <c r="M1372" s="57"/>
      <c r="N1372" s="57"/>
      <c r="O1372"/>
      <c r="P1372"/>
      <c r="Q1372"/>
      <c r="R1372"/>
      <c r="S1372"/>
      <c r="T1372"/>
      <c r="U1372"/>
      <c r="V1372"/>
    </row>
    <row r="1373" spans="1:22" x14ac:dyDescent="0.25">
      <c r="A1373"/>
      <c r="B1373"/>
      <c r="C1373"/>
      <c r="D1373" s="57"/>
      <c r="E1373" s="57"/>
      <c r="F1373" s="57"/>
      <c r="G1373" s="57"/>
      <c r="H1373" s="57"/>
      <c r="M1373" s="57"/>
      <c r="N1373" s="57"/>
      <c r="O1373"/>
      <c r="P1373"/>
      <c r="Q1373"/>
      <c r="R1373"/>
      <c r="S1373"/>
      <c r="T1373"/>
      <c r="U1373"/>
      <c r="V1373"/>
    </row>
    <row r="1374" spans="1:22" x14ac:dyDescent="0.25">
      <c r="A1374"/>
      <c r="B1374"/>
      <c r="C1374"/>
      <c r="D1374" s="57"/>
      <c r="E1374" s="57"/>
      <c r="F1374" s="57"/>
      <c r="G1374" s="57"/>
      <c r="H1374" s="57"/>
      <c r="M1374" s="57"/>
      <c r="N1374" s="57"/>
      <c r="O1374"/>
      <c r="P1374"/>
      <c r="Q1374"/>
      <c r="R1374"/>
      <c r="S1374"/>
      <c r="T1374"/>
      <c r="U1374"/>
      <c r="V1374"/>
    </row>
    <row r="1375" spans="1:22" x14ac:dyDescent="0.25">
      <c r="A1375"/>
      <c r="B1375"/>
      <c r="C1375"/>
      <c r="D1375" s="57"/>
      <c r="E1375" s="57"/>
      <c r="F1375" s="57"/>
      <c r="G1375" s="57"/>
      <c r="H1375" s="57"/>
      <c r="M1375" s="57"/>
      <c r="N1375" s="57"/>
      <c r="O1375"/>
      <c r="P1375"/>
      <c r="Q1375"/>
      <c r="R1375"/>
      <c r="S1375"/>
      <c r="T1375"/>
      <c r="U1375"/>
      <c r="V1375"/>
    </row>
    <row r="1376" spans="1:22" x14ac:dyDescent="0.25">
      <c r="A1376"/>
      <c r="B1376"/>
      <c r="C1376"/>
      <c r="D1376" s="57"/>
      <c r="E1376" s="57"/>
      <c r="F1376" s="57"/>
      <c r="G1376" s="57"/>
      <c r="H1376" s="57"/>
      <c r="M1376" s="57"/>
      <c r="N1376" s="57"/>
      <c r="O1376"/>
      <c r="P1376"/>
      <c r="Q1376"/>
      <c r="R1376"/>
      <c r="S1376"/>
      <c r="T1376"/>
      <c r="U1376"/>
      <c r="V1376"/>
    </row>
    <row r="1377" spans="1:22" x14ac:dyDescent="0.25">
      <c r="A1377"/>
      <c r="B1377"/>
      <c r="C1377"/>
      <c r="D1377" s="57"/>
      <c r="E1377" s="57"/>
      <c r="F1377" s="57"/>
      <c r="G1377" s="57"/>
      <c r="H1377" s="57"/>
      <c r="M1377" s="57"/>
      <c r="N1377" s="57"/>
      <c r="O1377"/>
      <c r="P1377"/>
      <c r="Q1377"/>
      <c r="R1377"/>
      <c r="S1377"/>
      <c r="T1377"/>
      <c r="U1377"/>
      <c r="V1377"/>
    </row>
    <row r="1378" spans="1:22" x14ac:dyDescent="0.25">
      <c r="A1378"/>
      <c r="B1378"/>
      <c r="C1378"/>
      <c r="D1378" s="57"/>
      <c r="E1378" s="57"/>
      <c r="F1378" s="57"/>
      <c r="G1378" s="57"/>
      <c r="H1378" s="57"/>
      <c r="M1378" s="57"/>
      <c r="N1378" s="57"/>
      <c r="O1378"/>
      <c r="P1378"/>
      <c r="Q1378"/>
      <c r="R1378"/>
      <c r="S1378"/>
      <c r="T1378"/>
      <c r="U1378"/>
      <c r="V1378"/>
    </row>
    <row r="1379" spans="1:22" x14ac:dyDescent="0.25">
      <c r="A1379"/>
      <c r="B1379"/>
      <c r="C1379"/>
      <c r="D1379" s="57"/>
      <c r="E1379" s="57"/>
      <c r="F1379" s="57"/>
      <c r="G1379" s="57"/>
      <c r="H1379" s="57"/>
      <c r="M1379" s="57"/>
      <c r="N1379" s="57"/>
      <c r="O1379"/>
      <c r="P1379"/>
      <c r="Q1379"/>
      <c r="R1379"/>
      <c r="S1379"/>
      <c r="T1379"/>
      <c r="U1379"/>
      <c r="V1379"/>
    </row>
    <row r="1380" spans="1:22" x14ac:dyDescent="0.25">
      <c r="A1380"/>
      <c r="B1380"/>
      <c r="C1380"/>
      <c r="D1380" s="57"/>
      <c r="E1380" s="57"/>
      <c r="F1380" s="57"/>
      <c r="G1380" s="57"/>
      <c r="H1380" s="57"/>
      <c r="M1380" s="57"/>
      <c r="N1380" s="57"/>
      <c r="O1380"/>
      <c r="P1380"/>
      <c r="Q1380"/>
      <c r="R1380"/>
      <c r="S1380"/>
      <c r="T1380"/>
      <c r="U1380"/>
      <c r="V1380"/>
    </row>
    <row r="1381" spans="1:22" x14ac:dyDescent="0.25">
      <c r="A1381"/>
      <c r="B1381"/>
      <c r="C1381"/>
      <c r="D1381" s="57"/>
      <c r="E1381" s="57"/>
      <c r="F1381" s="57"/>
      <c r="G1381" s="57"/>
      <c r="H1381" s="57"/>
      <c r="M1381" s="57"/>
      <c r="N1381" s="57"/>
      <c r="O1381"/>
      <c r="P1381"/>
      <c r="Q1381"/>
      <c r="R1381"/>
      <c r="S1381"/>
      <c r="T1381"/>
      <c r="U1381"/>
      <c r="V1381"/>
    </row>
    <row r="1382" spans="1:22" x14ac:dyDescent="0.25">
      <c r="A1382"/>
      <c r="B1382"/>
      <c r="C1382"/>
      <c r="D1382" s="57"/>
      <c r="E1382" s="57"/>
      <c r="F1382" s="57"/>
      <c r="G1382" s="57"/>
      <c r="H1382" s="57"/>
      <c r="M1382" s="57"/>
      <c r="N1382" s="57"/>
      <c r="O1382"/>
      <c r="P1382"/>
      <c r="Q1382"/>
      <c r="R1382"/>
      <c r="S1382"/>
      <c r="T1382"/>
      <c r="U1382"/>
      <c r="V1382"/>
    </row>
    <row r="1383" spans="1:22" x14ac:dyDescent="0.25">
      <c r="A1383"/>
      <c r="B1383"/>
      <c r="C1383"/>
      <c r="D1383" s="57"/>
      <c r="E1383" s="57"/>
      <c r="F1383" s="57"/>
      <c r="G1383" s="57"/>
      <c r="H1383" s="57"/>
      <c r="M1383" s="57"/>
      <c r="N1383" s="57"/>
      <c r="O1383"/>
      <c r="P1383"/>
      <c r="Q1383"/>
      <c r="R1383"/>
      <c r="S1383"/>
      <c r="T1383"/>
      <c r="U1383"/>
      <c r="V1383"/>
    </row>
    <row r="1384" spans="1:22" x14ac:dyDescent="0.25">
      <c r="A1384"/>
      <c r="B1384"/>
      <c r="C1384"/>
      <c r="D1384" s="57"/>
      <c r="E1384" s="57"/>
      <c r="F1384" s="57"/>
      <c r="G1384" s="57"/>
      <c r="H1384" s="57"/>
      <c r="M1384" s="57"/>
      <c r="N1384" s="57"/>
      <c r="O1384"/>
      <c r="P1384"/>
      <c r="Q1384"/>
      <c r="R1384"/>
      <c r="S1384"/>
      <c r="T1384"/>
      <c r="U1384"/>
      <c r="V1384"/>
    </row>
    <row r="1385" spans="1:22" x14ac:dyDescent="0.25">
      <c r="A1385"/>
      <c r="B1385"/>
      <c r="C1385"/>
      <c r="D1385" s="57"/>
      <c r="E1385" s="57"/>
      <c r="F1385" s="57"/>
      <c r="G1385" s="57"/>
      <c r="H1385" s="57"/>
      <c r="M1385" s="57"/>
      <c r="N1385" s="57"/>
      <c r="O1385"/>
      <c r="P1385"/>
      <c r="Q1385"/>
      <c r="R1385"/>
      <c r="S1385"/>
      <c r="T1385"/>
      <c r="U1385"/>
      <c r="V1385"/>
    </row>
    <row r="1386" spans="1:22" x14ac:dyDescent="0.25">
      <c r="A1386"/>
      <c r="B1386"/>
      <c r="C1386"/>
      <c r="D1386" s="57"/>
      <c r="E1386" s="57"/>
      <c r="F1386" s="57"/>
      <c r="G1386" s="57"/>
      <c r="H1386" s="57"/>
      <c r="M1386" s="57"/>
      <c r="N1386" s="57"/>
      <c r="O1386"/>
      <c r="P1386"/>
      <c r="Q1386"/>
      <c r="R1386"/>
      <c r="S1386"/>
      <c r="T1386"/>
      <c r="U1386"/>
      <c r="V1386"/>
    </row>
    <row r="1387" spans="1:22" x14ac:dyDescent="0.25">
      <c r="A1387"/>
      <c r="B1387"/>
      <c r="C1387"/>
      <c r="D1387" s="57"/>
      <c r="E1387" s="57"/>
      <c r="F1387" s="57"/>
      <c r="G1387" s="57"/>
      <c r="H1387" s="57"/>
      <c r="M1387" s="57"/>
      <c r="N1387" s="57"/>
      <c r="O1387"/>
      <c r="P1387"/>
      <c r="Q1387"/>
      <c r="R1387"/>
      <c r="S1387"/>
      <c r="T1387"/>
      <c r="U1387"/>
      <c r="V13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117C95E2E43419452F562765EE22B" ma:contentTypeVersion="15" ma:contentTypeDescription="Skapa ett nytt dokument." ma:contentTypeScope="" ma:versionID="fb063d2e93bf8d4dccfacffc3afbaf79">
  <xsd:schema xmlns:xsd="http://www.w3.org/2001/XMLSchema" xmlns:xs="http://www.w3.org/2001/XMLSchema" xmlns:p="http://schemas.microsoft.com/office/2006/metadata/properties" xmlns:ns2="c6ad2808-47fd-4a48-86aa-a728dd0feaa9" xmlns:ns3="b4b2cc40-23a5-410b-b4dc-ecfa7d3779e6" targetNamespace="http://schemas.microsoft.com/office/2006/metadata/properties" ma:root="true" ma:fieldsID="decda23a0b69df73034dd7403f96f45e" ns2:_="" ns3:_="">
    <xsd:import namespace="c6ad2808-47fd-4a48-86aa-a728dd0feaa9"/>
    <xsd:import namespace="b4b2cc40-23a5-410b-b4dc-ecfa7d377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2808-47fd-4a48-86aa-a728dd0fe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0d1f5e-5be3-4751-a340-93a86c73a4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cc40-23a5-410b-b4dc-ecfa7d377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724dd-67d0-4a53-8b3f-17a26b18fdcd}" ma:internalName="TaxCatchAll" ma:showField="CatchAllData" ma:web="b4b2cc40-23a5-410b-b4dc-ecfa7d377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cc40-23a5-410b-b4dc-ecfa7d3779e6" xsi:nil="true"/>
    <lcf76f155ced4ddcb4097134ff3c332f xmlns="c6ad2808-47fd-4a48-86aa-a728dd0fea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F0AF8-2052-47A5-8539-DF36BB6A0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2808-47fd-4a48-86aa-a728dd0feaa9"/>
    <ds:schemaRef ds:uri="b4b2cc40-23a5-410b-b4dc-ecfa7d377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E1EB8-AF8D-4571-93D3-6B8C4294C9BD}">
  <ds:schemaRefs>
    <ds:schemaRef ds:uri="http://purl.org/dc/terms/"/>
    <ds:schemaRef ds:uri="c6ad2808-47fd-4a48-86aa-a728dd0fea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b4b2cc40-23a5-410b-b4dc-ecfa7d3779e6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DCED18-D421-451E-8949-2D19EA6CD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Löfgren</dc:creator>
  <cp:lastModifiedBy>Marika Jurgander</cp:lastModifiedBy>
  <cp:lastPrinted>2025-07-10T12:37:20Z</cp:lastPrinted>
  <dcterms:created xsi:type="dcterms:W3CDTF">2022-04-04T18:43:42Z</dcterms:created>
  <dcterms:modified xsi:type="dcterms:W3CDTF">2026-07-07T11:09:44Z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0x0101000FB117C95E2E43419452F562765EE22B</vt:lpwstr>
  </property>
  <property fmtid="{D5CDD505-2E9C-101B-9397-08002B2CF9AE}" pid="3" name="MediaServiceImageTags">
    <vt:lpwstr/>
  </property>
</Properties>
</file>