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protectorforsikring.sharepoint.com/sites/InvestorRelations/Shared Documents/59 Investor Relations/01_Presentations/Quarterly presentations and OTS/2026/2026 Q1/01_Official/"/>
    </mc:Choice>
  </mc:AlternateContent>
  <xr:revisionPtr revIDLastSave="12" documentId="8_{0A2F3EDA-86B5-4101-9AC8-8A0AC7436D5B}" xr6:coauthVersionLast="47" xr6:coauthVersionMax="47" xr10:uidLastSave="{06A4E830-684E-463A-87C6-2CBFB5CE82BD}"/>
  <bookViews>
    <workbookView xWindow="780" yWindow="780" windowWidth="38700" windowHeight="15345" activeTab="1" xr2:uid="{00000000-000D-0000-FFFF-FFFF00000000}"/>
  </bookViews>
  <sheets>
    <sheet name="Definitions" sheetId="2" r:id="rId1"/>
    <sheet name="Calculations" sheetId="4" r:id="rId2"/>
  </sheets>
  <definedNames>
    <definedName name="AUM_High_Yield_LastQ" localSheetId="1">#REF!</definedName>
    <definedName name="AUM_High_Yield_LastQ" localSheetId="0">#REF!</definedName>
    <definedName name="AUM_High_Yield_LastQ">#REF!</definedName>
    <definedName name="AUM_High_Yield_Q" localSheetId="1">#REF!</definedName>
    <definedName name="AUM_High_Yield_Q" localSheetId="0">#REF!</definedName>
    <definedName name="AUM_High_Yield_Q">#REF!</definedName>
    <definedName name="AUM_Invested_In_Shares_LastQ" localSheetId="1">#REF!</definedName>
    <definedName name="AUM_Invested_In_Shares_LastQ" localSheetId="0">#REF!</definedName>
    <definedName name="AUM_Invested_In_Shares_LastQ">#REF!</definedName>
    <definedName name="AUM_Invested_In_Shares_Q" localSheetId="1">#REF!</definedName>
    <definedName name="AUM_Invested_In_Shares_Q" localSheetId="0">#REF!</definedName>
    <definedName name="AUM_Invested_In_Shares_Q">#REF!</definedName>
    <definedName name="AUM_Return_kr_Q" localSheetId="1">#REF!</definedName>
    <definedName name="AUM_Return_kr_Q" localSheetId="0">#REF!</definedName>
    <definedName name="AUM_Return_kr_Q">#REF!</definedName>
    <definedName name="AUM_Return_kr_Q_LY" localSheetId="1">#REF!</definedName>
    <definedName name="AUM_Return_kr_Q_LY" localSheetId="0">#REF!</definedName>
    <definedName name="AUM_Return_kr_Q_LY">#REF!</definedName>
    <definedName name="AUM_Return_kr_YTD" localSheetId="1">#REF!</definedName>
    <definedName name="AUM_Return_kr_YTD" localSheetId="0">#REF!</definedName>
    <definedName name="AUM_Return_kr_YTD">#REF!</definedName>
    <definedName name="AUM_Return_kr_YTD_LY" localSheetId="1">#REF!</definedName>
    <definedName name="AUM_Return_kr_YTD_LY" localSheetId="0">#REF!</definedName>
    <definedName name="AUM_Return_kr_YTD_LY">#REF!</definedName>
    <definedName name="AUM_Total_UB" localSheetId="1">#REF!</definedName>
    <definedName name="AUM_Total_UB" localSheetId="0">#REF!</definedName>
    <definedName name="AUM_Total_UB">#REF!</definedName>
    <definedName name="AUM_Total_UB_LastQ" localSheetId="1">#REF!</definedName>
    <definedName name="AUM_Total_UB_LastQ" localSheetId="0">#REF!</definedName>
    <definedName name="AUM_Total_UB_LastQ">#REF!</definedName>
    <definedName name="BS_DATE_FY" localSheetId="1">#REF!</definedName>
    <definedName name="BS_DATE_FY" localSheetId="0">#REF!</definedName>
    <definedName name="BS_DATE_FY">#REF!</definedName>
    <definedName name="BS_DATE_Q" localSheetId="1">#REF!</definedName>
    <definedName name="BS_DATE_Q" localSheetId="0">#REF!</definedName>
    <definedName name="BS_DATE_Q">#REF!</definedName>
    <definedName name="BS_DATE_Q_LY" localSheetId="1">#REF!</definedName>
    <definedName name="BS_DATE_Q_LY" localSheetId="0">#REF!</definedName>
    <definedName name="BS_DATE_Q_LY">#REF!</definedName>
    <definedName name="Cost_ratio_Q" localSheetId="1">#REF!</definedName>
    <definedName name="Cost_ratio_Q" localSheetId="0">#REF!</definedName>
    <definedName name="Cost_ratio_Q">#REF!</definedName>
    <definedName name="Cost_ratio_Q_LY" localSheetId="1">#REF!</definedName>
    <definedName name="Cost_ratio_Q_LY" localSheetId="0">#REF!</definedName>
    <definedName name="Cost_ratio_Q_LY">#REF!</definedName>
    <definedName name="Cost_ratio_YTD" localSheetId="1">#REF!</definedName>
    <definedName name="Cost_ratio_YTD" localSheetId="0">#REF!</definedName>
    <definedName name="Cost_ratio_YTD">#REF!</definedName>
    <definedName name="Cost_ratio_YTD_LY" localSheetId="1">#REF!</definedName>
    <definedName name="Cost_ratio_YTD_LY" localSheetId="0">#REF!</definedName>
    <definedName name="Cost_ratio_YTD_LY">#REF!</definedName>
    <definedName name="CR_Q" localSheetId="1">#REF!</definedName>
    <definedName name="CR_Q" localSheetId="0">#REF!</definedName>
    <definedName name="CR_Q">#REF!</definedName>
    <definedName name="CR_Q_LY" localSheetId="1">#REF!</definedName>
    <definedName name="CR_Q_LY" localSheetId="0">#REF!</definedName>
    <definedName name="CR_Q_LY">#REF!</definedName>
    <definedName name="CR_YTD" localSheetId="1">#REF!</definedName>
    <definedName name="CR_YTD" localSheetId="0">#REF!</definedName>
    <definedName name="CR_YTD">#REF!</definedName>
    <definedName name="CR_YTD_LY" localSheetId="1">#REF!</definedName>
    <definedName name="CR_YTD_LY" localSheetId="0">#REF!</definedName>
    <definedName name="CR_YTD_LY">#REF!</definedName>
    <definedName name="Dividend_paid_YTD" localSheetId="1">#REF!</definedName>
    <definedName name="Dividend_paid_YTD">#REF!</definedName>
    <definedName name="EPS_FY">#REF!</definedName>
    <definedName name="EPS_Q">#REF!</definedName>
    <definedName name="EPS_Q_LY">#REF!</definedName>
    <definedName name="EPS_YTD">#REF!</definedName>
    <definedName name="EPS_YTD_LY">#REF!</definedName>
    <definedName name="Equity_FY" localSheetId="1">#REF!</definedName>
    <definedName name="Equity_FY" localSheetId="0">#REF!</definedName>
    <definedName name="Equity_FY">#REF!</definedName>
    <definedName name="Equity_Q" localSheetId="1">#REF!</definedName>
    <definedName name="Equity_Q" localSheetId="0">#REF!</definedName>
    <definedName name="Equity_Q">#REF!</definedName>
    <definedName name="Equity_Q_LY" localSheetId="1">#REF!</definedName>
    <definedName name="Equity_Q_LY" localSheetId="0">#REF!</definedName>
    <definedName name="Equity_Q_LY">#REF!</definedName>
    <definedName name="FY_YYYY_LY" localSheetId="1">#REF!</definedName>
    <definedName name="FY_YYYY_LY" localSheetId="0">#REF!</definedName>
    <definedName name="FY_YYYY_LY">#REF!</definedName>
    <definedName name="GWP_FY">#REF!</definedName>
    <definedName name="GWP_Growth_percentage_LCY_Q" localSheetId="1">#REF!</definedName>
    <definedName name="GWP_Growth_percentage_LCY_Q" localSheetId="0">#REF!</definedName>
    <definedName name="GWP_Growth_percentage_LCY_Q">#REF!</definedName>
    <definedName name="GWP_Growth_percentage_LCY_YTD" localSheetId="1">#REF!</definedName>
    <definedName name="GWP_Growth_percentage_LCY_YTD" localSheetId="0">#REF!</definedName>
    <definedName name="GWP_Growth_percentage_LCY_YTD">#REF!</definedName>
    <definedName name="GWP_Growth_percentage_NOK_Q" localSheetId="1">#REF!</definedName>
    <definedName name="GWP_Growth_percentage_NOK_Q" localSheetId="0">#REF!</definedName>
    <definedName name="GWP_Growth_percentage_NOK_Q">#REF!</definedName>
    <definedName name="GWP_Growth_percentage_NOK_YTD" localSheetId="1">#REF!</definedName>
    <definedName name="GWP_Growth_percentage_NOK_YTD" localSheetId="0">#REF!</definedName>
    <definedName name="GWP_Growth_percentage_NOK_YTD">#REF!</definedName>
    <definedName name="GWP_Q" localSheetId="1">#REF!</definedName>
    <definedName name="GWP_Q" localSheetId="0">#REF!</definedName>
    <definedName name="GWP_Q">#REF!</definedName>
    <definedName name="GWP_Q_LY" localSheetId="1">#REF!</definedName>
    <definedName name="GWP_Q_LY" localSheetId="0">#REF!</definedName>
    <definedName name="GWP_Q_LY">#REF!</definedName>
    <definedName name="GWP_YTD" localSheetId="1">#REF!</definedName>
    <definedName name="GWP_YTD" localSheetId="0">#REF!</definedName>
    <definedName name="GWP_YTD">#REF!</definedName>
    <definedName name="GWP_YTD_LY" localSheetId="1">#REF!</definedName>
    <definedName name="GWP_YTD_LY" localSheetId="0">#REF!</definedName>
    <definedName name="GWP_YTD_LY">#REF!</definedName>
    <definedName name="Insurance_Finance_Income_Q" localSheetId="1">#REF!</definedName>
    <definedName name="Insurance_Finance_Income_Q" localSheetId="0">#REF!</definedName>
    <definedName name="Insurance_Finance_Income_Q">#REF!</definedName>
    <definedName name="Insurance_Finance_Income_Q_LY" localSheetId="1">#REF!</definedName>
    <definedName name="Insurance_Finance_Income_Q_LY" localSheetId="0">#REF!</definedName>
    <definedName name="Insurance_Finance_Income_Q_LY">#REF!</definedName>
    <definedName name="Insurance_Finance_Income_YTD" localSheetId="1">#REF!</definedName>
    <definedName name="Insurance_Finance_Income_YTD" localSheetId="0">#REF!</definedName>
    <definedName name="Insurance_Finance_Income_YTD">#REF!</definedName>
    <definedName name="Insurance_Finance_Income_YTD_LY" localSheetId="1">#REF!</definedName>
    <definedName name="Insurance_Finance_Income_YTD_LY" localSheetId="0">#REF!</definedName>
    <definedName name="Insurance_Finance_Income_YTD_LY">#REF!</definedName>
    <definedName name="Large_loss_kr_FY">#REF!</definedName>
    <definedName name="Large_loss_kr_Q">#REF!</definedName>
    <definedName name="Large_loss_kr_Q_LY">#REF!</definedName>
    <definedName name="Large_loss_kr_YTD">#REF!</definedName>
    <definedName name="Large_loss_kr_YTD_LY">#REF!</definedName>
    <definedName name="Last_Quarter" localSheetId="1">#REF!</definedName>
    <definedName name="Last_Quarter" localSheetId="0">#REF!</definedName>
    <definedName name="Last_Quarter">#REF!</definedName>
    <definedName name="Loss_ratio_net_Q" localSheetId="1">#REF!</definedName>
    <definedName name="Loss_ratio_net_Q" localSheetId="0">#REF!</definedName>
    <definedName name="Loss_ratio_net_Q">#REF!</definedName>
    <definedName name="Loss_ratio_net_Q_LY" localSheetId="1">#REF!</definedName>
    <definedName name="Loss_ratio_net_Q_LY" localSheetId="0">#REF!</definedName>
    <definedName name="Loss_ratio_net_Q_LY">#REF!</definedName>
    <definedName name="Loss_ratio_net_YTD" localSheetId="1">#REF!</definedName>
    <definedName name="Loss_ratio_net_YTD" localSheetId="0">#REF!</definedName>
    <definedName name="Loss_ratio_net_YTD">#REF!</definedName>
    <definedName name="Loss_ratio_net_YTD_LY" localSheetId="1">#REF!</definedName>
    <definedName name="Loss_ratio_net_YTD_LY" localSheetId="0">#REF!</definedName>
    <definedName name="Loss_ratio_net_YTD_LY">#REF!</definedName>
    <definedName name="Q" localSheetId="1">#REF!</definedName>
    <definedName name="Q" localSheetId="0">#REF!</definedName>
    <definedName name="Q">#REF!</definedName>
    <definedName name="Q_YYYY" localSheetId="1">#REF!</definedName>
    <definedName name="Q_YYYY" localSheetId="0">#REF!</definedName>
    <definedName name="Q_YYYY">#REF!</definedName>
    <definedName name="Q_YYYY_LY" localSheetId="1">#REF!</definedName>
    <definedName name="Q_YYYY_LY" localSheetId="0">#REF!</definedName>
    <definedName name="Q_YYYY_LY">#REF!</definedName>
    <definedName name="Return_Interest_kr_FY">#REF!</definedName>
    <definedName name="Return_Interest_kr_Q" localSheetId="1">#REF!</definedName>
    <definedName name="Return_Interest_kr_Q" localSheetId="0">#REF!</definedName>
    <definedName name="Return_Interest_kr_Q">#REF!</definedName>
    <definedName name="Return_Interest_kr_Q_LY" localSheetId="1">#REF!</definedName>
    <definedName name="Return_Interest_kr_Q_LY" localSheetId="0">#REF!</definedName>
    <definedName name="Return_Interest_kr_Q_LY">#REF!</definedName>
    <definedName name="Return_Interest_kr_YTD" localSheetId="1">#REF!</definedName>
    <definedName name="Return_Interest_kr_YTD" localSheetId="0">#REF!</definedName>
    <definedName name="Return_Interest_kr_YTD">#REF!</definedName>
    <definedName name="Return_Interest_kr_YTD_LY" localSheetId="1">#REF!</definedName>
    <definedName name="Return_Interest_kr_YTD_LY" localSheetId="0">#REF!</definedName>
    <definedName name="Return_Interest_kr_YTD_LY">#REF!</definedName>
    <definedName name="Return_Shares_kr_FY">#REF!</definedName>
    <definedName name="Return_Shares_kr_Q" localSheetId="1">#REF!</definedName>
    <definedName name="Return_Shares_kr_Q" localSheetId="0">#REF!</definedName>
    <definedName name="Return_Shares_kr_Q">#REF!</definedName>
    <definedName name="Return_Shares_kr_Q_LY" localSheetId="1">#REF!</definedName>
    <definedName name="Return_Shares_kr_Q_LY" localSheetId="0">#REF!</definedName>
    <definedName name="Return_Shares_kr_Q_LY">#REF!</definedName>
    <definedName name="Return_Shares_kr_YTD" localSheetId="1">#REF!</definedName>
    <definedName name="Return_Shares_kr_YTD" localSheetId="0">#REF!</definedName>
    <definedName name="Return_Shares_kr_YTD">#REF!</definedName>
    <definedName name="Return_Shares_kr_YTD_LY" localSheetId="1">#REF!</definedName>
    <definedName name="Return_Shares_kr_YTD_LY" localSheetId="0">#REF!</definedName>
    <definedName name="Return_Shares_kr_YTD_LY">#REF!</definedName>
    <definedName name="Run_off_kr_FY">#REF!</definedName>
    <definedName name="Run_off_kr_Q">#REF!</definedName>
    <definedName name="Run_off_kr_Q_LY">#REF!</definedName>
    <definedName name="Run_off_kr_YTD">#REF!</definedName>
    <definedName name="Run_off_kr_YTD_LY">#REF!</definedName>
    <definedName name="Run_off_percentage_Q" localSheetId="1">#REF!</definedName>
    <definedName name="Run_off_percentage_Q" localSheetId="0">#REF!</definedName>
    <definedName name="Run_off_percentage_Q">#REF!</definedName>
    <definedName name="Run_off_percentage_Q_LY" localSheetId="1">#REF!</definedName>
    <definedName name="Run_off_percentage_Q_LY" localSheetId="0">#REF!</definedName>
    <definedName name="Run_off_percentage_Q_LY">#REF!</definedName>
    <definedName name="Run_off_percentage_YTD" localSheetId="1">#REF!</definedName>
    <definedName name="Run_off_percentage_YTD" localSheetId="0">#REF!</definedName>
    <definedName name="Run_off_percentage_YTD">#REF!</definedName>
    <definedName name="Run_off_percentage_YTD_LY" localSheetId="1">#REF!</definedName>
    <definedName name="Run_off_percentage_YTD_LY" localSheetId="0">#REF!</definedName>
    <definedName name="Run_off_percentage_YTD_LY">#REF!</definedName>
    <definedName name="YTD_YYYY" localSheetId="1">#REF!</definedName>
    <definedName name="YTD_YYYY" localSheetId="0">#REF!</definedName>
    <definedName name="YTD_YYYY">#REF!</definedName>
    <definedName name="YTD_YYYY_LY" localSheetId="1">#REF!</definedName>
    <definedName name="YTD_YYYY_LY" localSheetId="0">#REF!</definedName>
    <definedName name="YTD_YYYY_LY">#REF!</definedName>
    <definedName name="YYYY_LY" localSheetId="1">#REF!</definedName>
    <definedName name="YYYY_LY" localSheetId="0">#REF!</definedName>
    <definedName name="YYYY_L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0" i="4" l="1"/>
  <c r="G70" i="4"/>
  <c r="E70" i="4"/>
  <c r="D70" i="4"/>
  <c r="F70" i="4"/>
  <c r="H67" i="4"/>
  <c r="G67" i="4"/>
  <c r="D67" i="4"/>
  <c r="H71" i="4"/>
  <c r="G71" i="4"/>
  <c r="F71" i="4"/>
  <c r="E71" i="4"/>
  <c r="D71" i="4"/>
  <c r="H58" i="4"/>
  <c r="G58" i="4"/>
  <c r="E58" i="4"/>
  <c r="D58" i="4"/>
  <c r="F58" i="4"/>
  <c r="H54" i="4"/>
  <c r="H62" i="4" s="1"/>
  <c r="G54" i="4"/>
  <c r="G62" i="4" s="1"/>
  <c r="D54" i="4"/>
  <c r="H61" i="4"/>
  <c r="G61" i="4"/>
  <c r="F61" i="4"/>
  <c r="E61" i="4"/>
  <c r="D61" i="4"/>
  <c r="H60" i="4"/>
  <c r="G60" i="4"/>
  <c r="F54" i="4"/>
  <c r="E54" i="4"/>
  <c r="E62" i="4" s="1"/>
  <c r="D60" i="4"/>
  <c r="G49" i="4"/>
  <c r="G48" i="4"/>
  <c r="H46" i="4"/>
  <c r="G46" i="4"/>
  <c r="F46" i="4"/>
  <c r="E46" i="4"/>
  <c r="D46" i="4"/>
  <c r="F42" i="4"/>
  <c r="H49" i="4"/>
  <c r="E49" i="4"/>
  <c r="H42" i="4"/>
  <c r="G42" i="4"/>
  <c r="E48" i="4"/>
  <c r="D48" i="4"/>
  <c r="AK31" i="4"/>
  <c r="AJ31" i="4"/>
  <c r="AI31" i="4"/>
  <c r="AE31" i="4"/>
  <c r="X31" i="4"/>
  <c r="W31" i="4"/>
  <c r="V31" i="4"/>
  <c r="S31" i="4"/>
  <c r="R31" i="4"/>
  <c r="Q31" i="4"/>
  <c r="L31" i="4"/>
  <c r="K31" i="4"/>
  <c r="H31" i="4"/>
  <c r="G31" i="4"/>
  <c r="F31" i="4"/>
  <c r="D31" i="4"/>
  <c r="AK30" i="4"/>
  <c r="AI30" i="4"/>
  <c r="AH30" i="4"/>
  <c r="AE30" i="4"/>
  <c r="AD30" i="4"/>
  <c r="AC30" i="4"/>
  <c r="Y30" i="4"/>
  <c r="S30" i="4"/>
  <c r="R30" i="4"/>
  <c r="P30" i="4"/>
  <c r="M30" i="4"/>
  <c r="K30" i="4"/>
  <c r="J30" i="4"/>
  <c r="G30" i="4"/>
  <c r="F30" i="4"/>
  <c r="E30" i="4"/>
  <c r="D30" i="4"/>
  <c r="AK29" i="4"/>
  <c r="AJ29" i="4"/>
  <c r="AH29" i="4"/>
  <c r="AE29" i="4"/>
  <c r="AD29" i="4"/>
  <c r="AC29" i="4"/>
  <c r="AB29" i="4"/>
  <c r="Y29" i="4"/>
  <c r="X29" i="4"/>
  <c r="W29" i="4"/>
  <c r="V29" i="4"/>
  <c r="S29" i="4"/>
  <c r="R29" i="4"/>
  <c r="Q29" i="4"/>
  <c r="M29" i="4"/>
  <c r="L29" i="4"/>
  <c r="J29" i="4"/>
  <c r="H29" i="4"/>
  <c r="G29" i="4"/>
  <c r="F29" i="4"/>
  <c r="E29" i="4"/>
  <c r="D29" i="4"/>
  <c r="AK28" i="4"/>
  <c r="AJ28" i="4"/>
  <c r="AI28" i="4"/>
  <c r="AE28" i="4"/>
  <c r="AD28" i="4"/>
  <c r="AC28" i="4"/>
  <c r="AB28" i="4"/>
  <c r="Y28" i="4"/>
  <c r="X28" i="4"/>
  <c r="W28" i="4"/>
  <c r="S28" i="4"/>
  <c r="R28" i="4"/>
  <c r="Q28" i="4"/>
  <c r="P28" i="4"/>
  <c r="M28" i="4"/>
  <c r="L28" i="4"/>
  <c r="K28" i="4"/>
  <c r="G28" i="4"/>
  <c r="F28" i="4"/>
  <c r="E28" i="4"/>
  <c r="D28" i="4"/>
  <c r="AB20" i="4"/>
  <c r="M20" i="4"/>
  <c r="L20" i="4"/>
  <c r="AB18" i="4"/>
  <c r="AJ17" i="4"/>
  <c r="AJ19" i="4" s="1"/>
  <c r="AI17" i="4"/>
  <c r="AH17" i="4"/>
  <c r="Y17" i="4"/>
  <c r="S17" i="4"/>
  <c r="L15" i="4"/>
  <c r="AJ13" i="4"/>
  <c r="AJ18" i="4" s="1"/>
  <c r="AI13" i="4"/>
  <c r="AI18" i="4" s="1"/>
  <c r="AC13" i="4"/>
  <c r="AB13" i="4"/>
  <c r="X13" i="4"/>
  <c r="X18" i="4" s="1"/>
  <c r="W13" i="4"/>
  <c r="W18" i="4" s="1"/>
  <c r="Q13" i="4"/>
  <c r="Q18" i="4" s="1"/>
  <c r="P13" i="4"/>
  <c r="P18" i="4" s="1"/>
  <c r="L13" i="4"/>
  <c r="L18" i="4" s="1"/>
  <c r="K13" i="4"/>
  <c r="K18" i="4" s="1"/>
  <c r="G13" i="4"/>
  <c r="G18" i="4" s="1"/>
  <c r="D13" i="4"/>
  <c r="D18" i="4" s="1"/>
  <c r="AK13" i="4"/>
  <c r="AH13" i="4"/>
  <c r="AE13" i="4"/>
  <c r="AD13" i="4"/>
  <c r="Y13" i="4"/>
  <c r="V13" i="4"/>
  <c r="S13" i="4"/>
  <c r="R13" i="4"/>
  <c r="M13" i="4"/>
  <c r="J13" i="4"/>
  <c r="H13" i="4"/>
  <c r="F13" i="4"/>
  <c r="E13" i="4"/>
  <c r="AK9" i="4"/>
  <c r="AJ9" i="4"/>
  <c r="Y9" i="4"/>
  <c r="X9" i="4"/>
  <c r="M9" i="4"/>
  <c r="L9" i="4"/>
  <c r="H9" i="4"/>
  <c r="G9" i="4"/>
  <c r="AK20" i="4"/>
  <c r="AJ20" i="4"/>
  <c r="AI20" i="4"/>
  <c r="AH20" i="4"/>
  <c r="AE20" i="4"/>
  <c r="AD20" i="4"/>
  <c r="Y20" i="4"/>
  <c r="X20" i="4"/>
  <c r="W20" i="4"/>
  <c r="V20" i="4"/>
  <c r="S20" i="4"/>
  <c r="Q20" i="4"/>
  <c r="P20" i="4"/>
  <c r="K20" i="4"/>
  <c r="J20" i="4"/>
  <c r="H20" i="4"/>
  <c r="G20" i="4"/>
  <c r="F20" i="4"/>
  <c r="E20" i="4"/>
  <c r="D20" i="4"/>
  <c r="AK17" i="4"/>
  <c r="AH9" i="4"/>
  <c r="AE17" i="4"/>
  <c r="AD17" i="4"/>
  <c r="AC17" i="4"/>
  <c r="AB17" i="4"/>
  <c r="AB19" i="4" s="1"/>
  <c r="X17" i="4"/>
  <c r="W17" i="4"/>
  <c r="V17" i="4"/>
  <c r="R17" i="4"/>
  <c r="Q17" i="4"/>
  <c r="P17" i="4"/>
  <c r="M17" i="4"/>
  <c r="L17" i="4"/>
  <c r="K17" i="4"/>
  <c r="J17" i="4"/>
  <c r="H17" i="4"/>
  <c r="G17" i="4"/>
  <c r="G19" i="4" s="1"/>
  <c r="F17" i="4"/>
  <c r="E17" i="4"/>
  <c r="D17" i="4"/>
  <c r="AK33" i="4"/>
  <c r="AJ33" i="4"/>
  <c r="AI33" i="4"/>
  <c r="AH33" i="4"/>
  <c r="AE33" i="4"/>
  <c r="AD31" i="4"/>
  <c r="AC31" i="4"/>
  <c r="AB31" i="4"/>
  <c r="Y33" i="4"/>
  <c r="X33" i="4"/>
  <c r="W33" i="4"/>
  <c r="V33" i="4"/>
  <c r="S33" i="4"/>
  <c r="R20" i="4"/>
  <c r="Q33" i="4"/>
  <c r="P31" i="4"/>
  <c r="M31" i="4"/>
  <c r="L33" i="4"/>
  <c r="K33" i="4"/>
  <c r="J33" i="4"/>
  <c r="H33" i="4"/>
  <c r="G33" i="4"/>
  <c r="F33" i="4"/>
  <c r="E33" i="4"/>
  <c r="N3" i="4"/>
  <c r="T3" i="4" s="1"/>
  <c r="K3" i="4"/>
  <c r="Q3" i="4" s="1"/>
  <c r="W3" i="4" s="1"/>
  <c r="AC3" i="4" s="1"/>
  <c r="AI3" i="4" s="1"/>
  <c r="J3" i="4"/>
  <c r="P3" i="4" s="1"/>
  <c r="V3" i="4" s="1"/>
  <c r="AB3" i="4" s="1"/>
  <c r="AH3" i="4" s="1"/>
  <c r="H37" i="4"/>
  <c r="M3" i="4"/>
  <c r="S3" i="4" s="1"/>
  <c r="Y3" i="4" s="1"/>
  <c r="AE3" i="4" s="1"/>
  <c r="AK3" i="4" s="1"/>
  <c r="L3" i="4"/>
  <c r="R3" i="4" s="1"/>
  <c r="X3" i="4" s="1"/>
  <c r="AD3" i="4" s="1"/>
  <c r="AJ3" i="4" s="1"/>
  <c r="E37" i="4"/>
  <c r="D37" i="4"/>
  <c r="L19" i="4" l="1"/>
  <c r="G50" i="4"/>
  <c r="F50" i="4"/>
  <c r="K19" i="4"/>
  <c r="H50" i="4"/>
  <c r="P19" i="4"/>
  <c r="D62" i="4"/>
  <c r="F62" i="4"/>
  <c r="AB21" i="4"/>
  <c r="AE18" i="4"/>
  <c r="AE19" i="4" s="1"/>
  <c r="AE21" i="4" s="1"/>
  <c r="AH18" i="4"/>
  <c r="AH19" i="4" s="1"/>
  <c r="AH21" i="4" s="1"/>
  <c r="AH15" i="4"/>
  <c r="L21" i="4"/>
  <c r="N20" i="4"/>
  <c r="D19" i="4"/>
  <c r="F18" i="4"/>
  <c r="D21" i="4"/>
  <c r="S19" i="4"/>
  <c r="S21" i="4" s="1"/>
  <c r="AD18" i="4"/>
  <c r="AD19" i="4" s="1"/>
  <c r="AD21" i="4" s="1"/>
  <c r="AD15" i="4"/>
  <c r="M18" i="4"/>
  <c r="M19" i="4" s="1"/>
  <c r="M21" i="4" s="1"/>
  <c r="M15" i="4"/>
  <c r="K21" i="4"/>
  <c r="T29" i="4"/>
  <c r="T30" i="4"/>
  <c r="T31" i="4"/>
  <c r="T20" i="4"/>
  <c r="T17" i="4"/>
  <c r="T28" i="4"/>
  <c r="R18" i="4"/>
  <c r="R19" i="4" s="1"/>
  <c r="R21" i="4" s="1"/>
  <c r="R15" i="4"/>
  <c r="Q19" i="4"/>
  <c r="Q21" i="4" s="1"/>
  <c r="P21" i="4"/>
  <c r="S18" i="4"/>
  <c r="AK18" i="4"/>
  <c r="AK19" i="4" s="1"/>
  <c r="AK21" i="4" s="1"/>
  <c r="AK15" i="4"/>
  <c r="E18" i="4"/>
  <c r="E19" i="4" s="1"/>
  <c r="E21" i="4" s="1"/>
  <c r="V18" i="4"/>
  <c r="V19" i="4" s="1"/>
  <c r="V21" i="4" s="1"/>
  <c r="AJ21" i="4"/>
  <c r="F19" i="4"/>
  <c r="F21" i="4" s="1"/>
  <c r="W19" i="4"/>
  <c r="W21" i="4" s="1"/>
  <c r="H18" i="4"/>
  <c r="H19" i="4" s="1"/>
  <c r="H21" i="4" s="1"/>
  <c r="H15" i="4"/>
  <c r="Y18" i="4"/>
  <c r="Y15" i="4"/>
  <c r="Y19" i="4"/>
  <c r="Y21" i="4" s="1"/>
  <c r="X19" i="4"/>
  <c r="J18" i="4"/>
  <c r="J19" i="4" s="1"/>
  <c r="J21" i="4" s="1"/>
  <c r="G21" i="4"/>
  <c r="X21" i="4"/>
  <c r="AI19" i="4"/>
  <c r="AI21" i="4" s="1"/>
  <c r="Z3" i="4"/>
  <c r="P9" i="4"/>
  <c r="AB9" i="4"/>
  <c r="AB15" i="4" s="1"/>
  <c r="G15" i="4"/>
  <c r="AJ15" i="4"/>
  <c r="L30" i="4"/>
  <c r="E31" i="4"/>
  <c r="AH31" i="4"/>
  <c r="F48" i="4"/>
  <c r="AI29" i="4"/>
  <c r="AB30" i="4"/>
  <c r="M33" i="4"/>
  <c r="AB33" i="4"/>
  <c r="F37" i="4"/>
  <c r="X15" i="4"/>
  <c r="AC33" i="4"/>
  <c r="G37" i="4"/>
  <c r="D42" i="4"/>
  <c r="D50" i="4" s="1"/>
  <c r="H48" i="4"/>
  <c r="N33" i="4"/>
  <c r="D9" i="4"/>
  <c r="D15" i="4" s="1"/>
  <c r="Q9" i="4"/>
  <c r="Q15" i="4" s="1"/>
  <c r="AC9" i="4"/>
  <c r="AC15" i="4" s="1"/>
  <c r="E9" i="4"/>
  <c r="E15" i="4" s="1"/>
  <c r="R9" i="4"/>
  <c r="AD9" i="4"/>
  <c r="F9" i="4"/>
  <c r="F15" i="4" s="1"/>
  <c r="S9" i="4"/>
  <c r="S15" i="4" s="1"/>
  <c r="AE9" i="4"/>
  <c r="AE15" i="4" s="1"/>
  <c r="P33" i="4"/>
  <c r="AD33" i="4"/>
  <c r="E42" i="4"/>
  <c r="E50" i="4" s="1"/>
  <c r="Q30" i="4"/>
  <c r="J31" i="4"/>
  <c r="K29" i="4"/>
  <c r="Y31" i="4"/>
  <c r="D33" i="4"/>
  <c r="R33" i="4"/>
  <c r="V9" i="4"/>
  <c r="V15" i="4" s="1"/>
  <c r="N28" i="4"/>
  <c r="AH28" i="4"/>
  <c r="E60" i="4"/>
  <c r="J9" i="4"/>
  <c r="J15" i="4" s="1"/>
  <c r="AC18" i="4"/>
  <c r="AC19" i="4" s="1"/>
  <c r="AC20" i="4"/>
  <c r="K9" i="4"/>
  <c r="K15" i="4" s="1"/>
  <c r="W9" i="4"/>
  <c r="W15" i="4" s="1"/>
  <c r="AI9" i="4"/>
  <c r="P15" i="4"/>
  <c r="F60" i="4"/>
  <c r="E67" i="4"/>
  <c r="V28" i="4"/>
  <c r="V30" i="4"/>
  <c r="AJ30" i="4"/>
  <c r="F67" i="4"/>
  <c r="H28" i="4"/>
  <c r="P29" i="4"/>
  <c r="H30" i="4"/>
  <c r="W30" i="4"/>
  <c r="J28" i="4"/>
  <c r="X30" i="4"/>
  <c r="AI15" i="4"/>
  <c r="N31" i="4" l="1"/>
  <c r="N15" i="4"/>
  <c r="N18" i="4"/>
  <c r="T18" i="4"/>
  <c r="T15" i="4"/>
  <c r="N17" i="4"/>
  <c r="N19" i="4" s="1"/>
  <c r="N21" i="4" s="1"/>
  <c r="N29" i="4"/>
  <c r="AC21" i="4"/>
  <c r="T19" i="4"/>
  <c r="T21" i="4" s="1"/>
  <c r="AF3" i="4"/>
  <c r="N30" i="4"/>
  <c r="T33" i="4"/>
  <c r="AL3" i="4" l="1"/>
  <c r="Z20" i="4"/>
  <c r="Z29" i="4"/>
  <c r="Z30" i="4"/>
  <c r="Z28" i="4"/>
  <c r="Z31" i="4"/>
  <c r="Z17" i="4"/>
  <c r="Z15" i="4" l="1"/>
  <c r="Z18" i="4"/>
  <c r="Z19" i="4" s="1"/>
  <c r="Z21" i="4" s="1"/>
  <c r="AL20" i="4"/>
  <c r="AL28" i="4"/>
  <c r="AL29" i="4"/>
  <c r="AL30" i="4"/>
  <c r="AL31" i="4"/>
  <c r="AL17" i="4"/>
  <c r="Z33" i="4"/>
  <c r="AF33" i="4"/>
  <c r="AF20" i="4" l="1"/>
  <c r="AL18" i="4"/>
  <c r="AL19" i="4" s="1"/>
  <c r="AL21" i="4" s="1"/>
  <c r="AL15" i="4"/>
  <c r="AF28" i="4"/>
  <c r="AF30" i="4"/>
  <c r="AF18" i="4"/>
  <c r="AF15" i="4"/>
  <c r="AL33" i="4"/>
  <c r="AF31" i="4"/>
  <c r="AF29" i="4"/>
  <c r="AF17" i="4"/>
  <c r="AF19" i="4" l="1"/>
  <c r="AF21" i="4"/>
</calcChain>
</file>

<file path=xl/sharedStrings.xml><?xml version="1.0" encoding="utf-8"?>
<sst xmlns="http://schemas.openxmlformats.org/spreadsheetml/2006/main" count="157" uniqueCount="103">
  <si>
    <t>Protector Forsikring ASA</t>
  </si>
  <si>
    <t>UK</t>
  </si>
  <si>
    <t>Sweden</t>
  </si>
  <si>
    <t>Norway</t>
  </si>
  <si>
    <t>Denmark</t>
  </si>
  <si>
    <t>France</t>
  </si>
  <si>
    <t>Gross written premium</t>
  </si>
  <si>
    <t>NOKm</t>
  </si>
  <si>
    <t>Insurance revenue</t>
  </si>
  <si>
    <t>Insurance claims expenses</t>
  </si>
  <si>
    <t>Insurance operating expenses</t>
  </si>
  <si>
    <t>Insurance service result before reinsurance contracts held</t>
  </si>
  <si>
    <t>Reinsurance premium</t>
  </si>
  <si>
    <t>Amounts recovered from reinsurance</t>
  </si>
  <si>
    <t>Net result from reinsurance contracts held</t>
  </si>
  <si>
    <t>Insurance service result</t>
  </si>
  <si>
    <t xml:space="preserve">Loss ratio, gross </t>
  </si>
  <si>
    <t>%</t>
  </si>
  <si>
    <t xml:space="preserve">Net reinsurance ratio </t>
  </si>
  <si>
    <t xml:space="preserve">Loss ratio, net of reinsurance </t>
  </si>
  <si>
    <t xml:space="preserve">Cost ratio </t>
  </si>
  <si>
    <t xml:space="preserve">Combined ratio </t>
  </si>
  <si>
    <t>Large losses, net of reinsurance</t>
  </si>
  <si>
    <t>Run-off gains/losses, net of reinsurance</t>
  </si>
  <si>
    <t>Change in risk adjustment, net of reinsurance</t>
  </si>
  <si>
    <t>Discounting effect, net of reinsurance</t>
  </si>
  <si>
    <t xml:space="preserve">Large losses, net of reinsurance </t>
  </si>
  <si>
    <t xml:space="preserve">Run-off gains/losses, net of reinsurance </t>
  </si>
  <si>
    <t xml:space="preserve">Retention rate </t>
  </si>
  <si>
    <t>(1) Finland has been included in segment Sweden from Q1 2024 and comparative figures have been restated accordingly.</t>
  </si>
  <si>
    <t xml:space="preserve">Return on assets under management </t>
  </si>
  <si>
    <t>Total net income from investments</t>
  </si>
  <si>
    <t>Total net income from investments, discontinued business</t>
  </si>
  <si>
    <t>Total return on assets under management</t>
  </si>
  <si>
    <t>Average investments</t>
  </si>
  <si>
    <t>Average investments, discontinued business</t>
  </si>
  <si>
    <t>Total average assets under management</t>
  </si>
  <si>
    <t>Return on investments</t>
  </si>
  <si>
    <t>Return investments, discontinued business</t>
  </si>
  <si>
    <t>Total net income from shares</t>
  </si>
  <si>
    <t>Total net income from interests</t>
  </si>
  <si>
    <t>Average investments shares</t>
  </si>
  <si>
    <t>Average investments interests</t>
  </si>
  <si>
    <t>Return on investments, shares</t>
  </si>
  <si>
    <t>Return investments, interests</t>
  </si>
  <si>
    <t xml:space="preserve">Return on equity, annualised </t>
  </si>
  <si>
    <t>Average shareholder equity</t>
  </si>
  <si>
    <t>Return on equity, annualised</t>
  </si>
  <si>
    <t>Equity</t>
  </si>
  <si>
    <t xml:space="preserve">Equity per share </t>
  </si>
  <si>
    <t>NOK</t>
  </si>
  <si>
    <t xml:space="preserve">Earnings per share in the period, basic and diluted </t>
  </si>
  <si>
    <t>Issued shares (excl. own shares), at the end of the period</t>
  </si>
  <si>
    <t>No.</t>
  </si>
  <si>
    <t>Average shares (excl. own shares) in the period</t>
  </si>
  <si>
    <t>Alternative  performance measures (APM) and glossary</t>
  </si>
  <si>
    <t xml:space="preserve">Protector Forsikring provides alternative performance measures (APMs) in the financial reports, in addition to the financial figures prepared in accordance with the Financial Statement Regulation for Non-life Insurance Companies (Forskrift om årsregnskap for skadeforsikringsselskaper) and IFRS. The measures are not defined in the regulations and are not necessarily directly comparable to other companies' performance measures. The APMs are not intended to be a substitute for, or superior to, any of the regulations measures of performance, but have been included to provide insight into Protector's performance and represent important measures for how management governs the company and its business activities. </t>
  </si>
  <si>
    <t>Key figures that are regulated by the Financial Statement Regulation for Non-life insurance companies  or other legislation, as well as non-financial information, are not regarded as APMs. Protector's APMs are presented in the quarterly report and presentation. All APMs are presented with comparable figures for earlier periods. The APMs have generally been used consistently over time, but some changes has been made due to the implementation of IFRS.</t>
  </si>
  <si>
    <t>Specification of financial figures is not considered to be APMs, but is used to provide the reader with an additional specification to better understand the financial figures. The same applies to numbers necessary to reconcile totals.</t>
  </si>
  <si>
    <t>Gross premiums written</t>
  </si>
  <si>
    <t>This measure provides relevant information on expected future earned premiums , as it comprises total revenue generated through sale of insurance products, regardless of the payment plan.</t>
  </si>
  <si>
    <r>
      <t>Calculated as: earned premiums from general insurance</t>
    </r>
    <r>
      <rPr>
        <sz val="11"/>
        <color rgb="FFFF0000"/>
        <rFont val="Calibri"/>
        <family val="2"/>
        <scheme val="minor"/>
      </rPr>
      <t>,</t>
    </r>
    <r>
      <rPr>
        <sz val="11"/>
        <rFont val="Calibri"/>
        <family val="2"/>
        <scheme val="minor"/>
      </rPr>
      <t xml:space="preserve"> adjusted for ceded reinsurance premiums and change in provision for unearned premiums.</t>
    </r>
  </si>
  <si>
    <t>Written premiums changes in local currency (growth in local currencies)</t>
  </si>
  <si>
    <t>This measure is relevant for understanding the development in written premium excluding currency effects.</t>
  </si>
  <si>
    <t>Written premiums changes in per cent in local currency is calculated as the difference in written premiums in the reporting period minus written premiums in the comperable period last year, divided by written premiums in the last years period when written premiums in the reported period is calculated with the same exchange rate as the last years period.</t>
  </si>
  <si>
    <t>Run-off gains/(losses), net of reinsurance</t>
  </si>
  <si>
    <t>This measure is used to show release of excess/insufficient claims reserves (IBNR and case reserves), net of ceded business and increase the understanding of underlying performance for the period. Run-off gains/losses are defined as changes in estimates from earlier accounting years. The figures are undiscounted.</t>
  </si>
  <si>
    <t>Large losses, net of reinsurance (quarter)</t>
  </si>
  <si>
    <t>On quarterly basis this measure is used to provide information on claims which occur on a less frequent basis. This measure increases understanding of underlying performance. A claim event is categorized as a large loss when it results in an loss greater than 10 MNOK for our own account (FOA) within a given quarter. This definition operates on a per-quarter basis, meaning each quarter is considered independently of the others. The figures are undiscounted.</t>
  </si>
  <si>
    <t>Large losses, net of reinsurance (YTD)</t>
  </si>
  <si>
    <t>On year-to-date bases the cumulative large loss definition applies absolute changes of &gt;10 MNOK evaluated over a cumulated time period within a fiscal year instead of on a per-quarter basis. This means a loss that was not large enough to meet the quarterly criteria may still be defined as a large loss for the H1, YTD pr. Q3 or FY time periods - if the cumulative changes across quarters surpass the 10 MNOK threshold. The figures are undiscounted.</t>
  </si>
  <si>
    <t>Loss ratio (gross)</t>
  </si>
  <si>
    <t>This measure is used for measuring the claims expenses relative to insurance revenue and is a key financial target for the Company</t>
  </si>
  <si>
    <t>Calculated as: Insurance claims expenses / insurance revenue</t>
  </si>
  <si>
    <t>Net reinsurance ratio</t>
  </si>
  <si>
    <t>This measure is used for measuring the reinsurance result and is a key financial target for the Company.</t>
  </si>
  <si>
    <t>Calculated as: Net result from reinsurance contracts held / Insurance revenue</t>
  </si>
  <si>
    <t>Loss ratio, net of reinsurance</t>
  </si>
  <si>
    <t>This measure is used for measuring the claims expenses net of reinsurance relative to insurance revenue and is a key financial target for the Company</t>
  </si>
  <si>
    <t>Calculated as: (Insurance claims expenses + Net result from reinsurance contracts held) / Insurance revenue</t>
  </si>
  <si>
    <t xml:space="preserve">This measure is used for measuring the share of operating expenses relative to insurance revenue and is a key financial target. </t>
  </si>
  <si>
    <t>Calculated as: Insurance operating expenses / Insurance revenue</t>
  </si>
  <si>
    <t>Combined ratio</t>
  </si>
  <si>
    <t>This measure is used for measuring underwriting profitability and is a key financial target for the Company. A combined ratio of below 100 per cent indicates that the insurance service result is positive, whereas a ratio of above 100 per cent indicates a negative insurance service result</t>
  </si>
  <si>
    <t>Calculated as: Loss ratio, net + Cost ratio</t>
  </si>
  <si>
    <t>Retention rate</t>
  </si>
  <si>
    <t xml:space="preserve">This ratio provides relevant information for assessment of the share of earned premiums withheld by the company. </t>
  </si>
  <si>
    <t>Calculated as: (Insurance revenue + Reinsurance premium) / Insurance revenue</t>
  </si>
  <si>
    <t>Return on assets under management</t>
  </si>
  <si>
    <t>This measure provides relevant information for assessment of performance on total financial assets in the investment portfolio. The figure is expressed as a percentage.</t>
  </si>
  <si>
    <t xml:space="preserve">Calculated as: Net income from financial assets, divided by average financial assets </t>
  </si>
  <si>
    <t>Return on equity, annualised (ROE)</t>
  </si>
  <si>
    <t xml:space="preserve">This measure provides relevant information for assessment of performance by combining measures on profitability and capital efficiency. ROE is one of the key financial targets for the company. </t>
  </si>
  <si>
    <t>Equity per share</t>
  </si>
  <si>
    <t>Solvency ratio</t>
  </si>
  <si>
    <t xml:space="preserve">Ratio between own funds and capital requirement. </t>
  </si>
  <si>
    <t>Calculated as: Total equity at the end of the period / Number of shares at the end of the period</t>
  </si>
  <si>
    <t>Profit for the period attributable to shareholders</t>
  </si>
  <si>
    <t>FY 2025</t>
  </si>
  <si>
    <t>Calulated as: Profit or loss attributable to shareholders (adjusted for perpetual Tier 1 dividend) / Average shareholder equity less perpetual Tier 1 capital.</t>
  </si>
  <si>
    <r>
      <rPr>
        <b/>
        <sz val="11"/>
        <color theme="1"/>
        <rFont val="Calibri"/>
        <family val="2"/>
        <scheme val="minor"/>
      </rPr>
      <t>Earnings per share from continuing and discontinued operations, basic and diluted</t>
    </r>
    <r>
      <rPr>
        <sz val="11"/>
        <color theme="1"/>
        <rFont val="Calibri"/>
        <family val="2"/>
        <scheme val="minor"/>
      </rPr>
      <t xml:space="preserve"> = Profit or loss attributable to shareholders from continuing and discontinued operations in the period (adjusted for perpetual Tier 1 dividend) / Average number of outstanding shares in the period</t>
    </r>
  </si>
  <si>
    <t>Q1 2026</t>
  </si>
  <si>
    <t>Q1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</si>
</sst>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_);_(* \(#,##0.0\);_(* &quot;-&quot;??_);_(@_)"/>
    <numFmt numFmtId="166" formatCode="_(* #,##0.00_);_(* \(#,##0.00\);_(* &quot;-&quot;??_);_(@_)"/>
    <numFmt numFmtId="167" formatCode="_(* #,##0_);_(* \(#,##0\);_(* &quot;-&quot;??_);_(@_)"/>
    <numFmt numFmtId="168" formatCode="0.0\ %"/>
    <numFmt numFmtId="169" formatCode="_ * #,##0.0_ ;_ * \-#,##0.0_ ;_ * &quot;-&quot;??_ ;_ @_ "/>
    <numFmt numFmtId="170" formatCode="_ * #,##0_ ;_ * \-#,##0_ ;_ * &quot;-&quot;??_ ;_ @_ "/>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24"/>
      <name val="Calibri"/>
      <family val="2"/>
      <scheme val="minor"/>
    </font>
    <font>
      <b/>
      <sz val="14"/>
      <name val="Calibri"/>
      <family val="2"/>
      <scheme val="minor"/>
    </font>
    <font>
      <b/>
      <sz val="24"/>
      <color theme="1"/>
      <name val="Calibri"/>
      <family val="2"/>
      <scheme val="minor"/>
    </font>
    <font>
      <sz val="10"/>
      <color theme="1"/>
      <name val="Calibri"/>
      <family val="2"/>
      <scheme val="minor"/>
    </font>
    <font>
      <b/>
      <sz val="10"/>
      <name val="Calibri"/>
      <family val="2"/>
      <scheme val="minor"/>
    </font>
    <font>
      <sz val="11"/>
      <name val="Calibri"/>
      <family val="2"/>
      <scheme val="minor"/>
    </font>
    <font>
      <b/>
      <sz val="10"/>
      <color theme="1"/>
      <name val="Calibri"/>
      <family val="2"/>
      <scheme val="minor"/>
    </font>
    <font>
      <sz val="10"/>
      <color rgb="FF000000"/>
      <name val="Calibri"/>
      <family val="2"/>
      <scheme val="minor"/>
    </font>
    <font>
      <sz val="10"/>
      <name val="Arial"/>
      <family val="2"/>
    </font>
    <font>
      <b/>
      <sz val="9"/>
      <color theme="1"/>
      <name val="Calibri"/>
      <family val="2"/>
      <scheme val="minor"/>
    </font>
    <font>
      <sz val="8"/>
      <color theme="1"/>
      <name val="Calibri"/>
      <family val="2"/>
      <scheme val="minor"/>
    </font>
    <font>
      <sz val="9"/>
      <color theme="1"/>
      <name val="Calibri"/>
      <family val="2"/>
      <scheme val="minor"/>
    </font>
    <font>
      <sz val="10"/>
      <name val="Calibri"/>
      <family val="2"/>
      <scheme val="minor"/>
    </font>
    <font>
      <sz val="9"/>
      <name val="Calibri"/>
      <family val="2"/>
    </font>
    <font>
      <sz val="9"/>
      <color theme="1"/>
      <name val="Calibri"/>
      <family val="2"/>
    </font>
    <font>
      <b/>
      <sz val="20"/>
      <color theme="0"/>
      <name val="Calibri"/>
      <family val="2"/>
      <scheme val="minor"/>
    </font>
    <font>
      <sz val="14"/>
      <color theme="1"/>
      <name val="Calibri"/>
      <family val="2"/>
      <scheme val="minor"/>
    </font>
    <font>
      <sz val="12"/>
      <color rgb="FF777777"/>
      <name val="Arial"/>
      <family val="2"/>
    </font>
    <font>
      <sz val="11"/>
      <color rgb="FFFF0000"/>
      <name val="Calibri"/>
      <family val="2"/>
      <scheme val="minor"/>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bgColor rgb="FF000000"/>
      </patternFill>
    </fill>
    <fill>
      <patternFill patternType="solid">
        <fgColor rgb="FF2B3C46"/>
        <bgColor indexed="64"/>
      </patternFill>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7">
    <xf numFmtId="0" fontId="0" fillId="0" borderId="0"/>
    <xf numFmtId="166" fontId="1" fillId="0" borderId="0" applyFont="0" applyFill="0" applyBorder="0" applyAlignment="0" applyProtection="0"/>
    <xf numFmtId="9" fontId="1" fillId="0" borderId="0" applyFont="0" applyFill="0" applyBorder="0" applyAlignment="0" applyProtection="0"/>
    <xf numFmtId="166" fontId="1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90">
    <xf numFmtId="0" fontId="0" fillId="0" borderId="0" xfId="0"/>
    <xf numFmtId="0" fontId="0" fillId="2" borderId="0" xfId="0" applyFill="1"/>
    <xf numFmtId="0" fontId="3" fillId="2" borderId="0" xfId="0" applyFont="1" applyFill="1"/>
    <xf numFmtId="0" fontId="4" fillId="2" borderId="0" xfId="0" applyFont="1" applyFill="1"/>
    <xf numFmtId="165" fontId="5" fillId="2" borderId="0" xfId="0" applyNumberFormat="1" applyFont="1" applyFill="1" applyAlignment="1">
      <alignment horizontal="left" vertical="center"/>
    </xf>
    <xf numFmtId="0" fontId="6" fillId="2" borderId="0" xfId="0" applyFont="1" applyFill="1"/>
    <xf numFmtId="0" fontId="5" fillId="2" borderId="0" xfId="0" applyFont="1" applyFill="1" applyAlignment="1">
      <alignment horizontal="left" vertical="center"/>
    </xf>
    <xf numFmtId="165" fontId="7" fillId="2" borderId="2" xfId="0" applyNumberFormat="1" applyFont="1" applyFill="1" applyBorder="1" applyAlignment="1">
      <alignment horizontal="center"/>
    </xf>
    <xf numFmtId="165" fontId="7" fillId="3" borderId="2" xfId="0" applyNumberFormat="1" applyFont="1" applyFill="1" applyBorder="1" applyAlignment="1">
      <alignment horizontal="right" wrapText="1"/>
    </xf>
    <xf numFmtId="165" fontId="7" fillId="2" borderId="2" xfId="0" applyNumberFormat="1" applyFont="1" applyFill="1" applyBorder="1" applyAlignment="1">
      <alignment horizontal="right" wrapText="1"/>
    </xf>
    <xf numFmtId="0" fontId="8" fillId="2" borderId="0" xfId="0" applyFont="1" applyFill="1"/>
    <xf numFmtId="167" fontId="6" fillId="3" borderId="0" xfId="1" applyNumberFormat="1" applyFont="1" applyFill="1"/>
    <xf numFmtId="167" fontId="6" fillId="2" borderId="0" xfId="1" applyNumberFormat="1" applyFont="1" applyFill="1"/>
    <xf numFmtId="167" fontId="6" fillId="2" borderId="0" xfId="0" applyNumberFormat="1" applyFont="1" applyFill="1"/>
    <xf numFmtId="165" fontId="6" fillId="2" borderId="0" xfId="1" applyNumberFormat="1" applyFont="1" applyFill="1"/>
    <xf numFmtId="165" fontId="6" fillId="2" borderId="0" xfId="0" applyNumberFormat="1" applyFont="1" applyFill="1"/>
    <xf numFmtId="0" fontId="2" fillId="2" borderId="0" xfId="0" applyFont="1" applyFill="1"/>
    <xf numFmtId="167" fontId="9" fillId="2" borderId="0" xfId="0" applyNumberFormat="1" applyFont="1" applyFill="1"/>
    <xf numFmtId="165" fontId="9" fillId="2" borderId="0" xfId="0" applyNumberFormat="1" applyFont="1" applyFill="1"/>
    <xf numFmtId="0" fontId="10" fillId="4" borderId="1" xfId="0" applyFont="1" applyFill="1" applyBorder="1"/>
    <xf numFmtId="0" fontId="6" fillId="2" borderId="1" xfId="0" applyFont="1" applyFill="1" applyBorder="1"/>
    <xf numFmtId="167" fontId="6" fillId="3" borderId="1" xfId="1" applyNumberFormat="1" applyFont="1" applyFill="1" applyBorder="1"/>
    <xf numFmtId="167" fontId="6" fillId="2" borderId="1" xfId="1" applyNumberFormat="1" applyFont="1" applyFill="1" applyBorder="1"/>
    <xf numFmtId="167" fontId="9" fillId="3" borderId="0" xfId="1" applyNumberFormat="1" applyFont="1" applyFill="1" applyBorder="1"/>
    <xf numFmtId="167" fontId="9" fillId="2" borderId="0" xfId="1" applyNumberFormat="1" applyFont="1" applyFill="1" applyBorder="1"/>
    <xf numFmtId="0" fontId="9" fillId="2" borderId="1" xfId="0" applyFont="1" applyFill="1" applyBorder="1"/>
    <xf numFmtId="167" fontId="9" fillId="3" borderId="1" xfId="3" applyNumberFormat="1" applyFont="1" applyFill="1" applyBorder="1"/>
    <xf numFmtId="167" fontId="9" fillId="2" borderId="1" xfId="3" applyNumberFormat="1" applyFont="1" applyFill="1" applyBorder="1"/>
    <xf numFmtId="0" fontId="9" fillId="2" borderId="0" xfId="0" applyFont="1" applyFill="1"/>
    <xf numFmtId="165" fontId="9" fillId="3" borderId="0" xfId="3" applyNumberFormat="1" applyFont="1" applyFill="1" applyBorder="1"/>
    <xf numFmtId="165" fontId="9" fillId="2" borderId="0" xfId="3" applyNumberFormat="1" applyFont="1" applyFill="1" applyBorder="1"/>
    <xf numFmtId="168" fontId="6" fillId="3" borderId="0" xfId="2" applyNumberFormat="1" applyFont="1" applyFill="1" applyBorder="1"/>
    <xf numFmtId="168" fontId="6" fillId="2" borderId="0" xfId="2" applyNumberFormat="1" applyFont="1" applyFill="1" applyBorder="1"/>
    <xf numFmtId="168" fontId="9" fillId="3" borderId="0" xfId="2" applyNumberFormat="1" applyFont="1" applyFill="1" applyBorder="1"/>
    <xf numFmtId="168" fontId="9" fillId="2" borderId="0" xfId="2" applyNumberFormat="1" applyFont="1" applyFill="1" applyBorder="1"/>
    <xf numFmtId="167" fontId="9" fillId="3" borderId="0" xfId="3" applyNumberFormat="1" applyFont="1" applyFill="1" applyBorder="1"/>
    <xf numFmtId="167" fontId="9" fillId="2" borderId="0" xfId="3" applyNumberFormat="1" applyFont="1" applyFill="1" applyBorder="1"/>
    <xf numFmtId="165" fontId="6" fillId="3" borderId="0" xfId="1" applyNumberFormat="1" applyFont="1" applyFill="1"/>
    <xf numFmtId="168" fontId="6" fillId="3" borderId="0" xfId="2" applyNumberFormat="1" applyFont="1" applyFill="1"/>
    <xf numFmtId="168" fontId="6" fillId="2" borderId="0" xfId="2" applyNumberFormat="1" applyFont="1" applyFill="1"/>
    <xf numFmtId="0" fontId="12" fillId="2" borderId="0" xfId="0" applyFont="1" applyFill="1"/>
    <xf numFmtId="165" fontId="12" fillId="2" borderId="0" xfId="3" applyNumberFormat="1" applyFont="1" applyFill="1" applyBorder="1"/>
    <xf numFmtId="0" fontId="13" fillId="2" borderId="0" xfId="0" applyFont="1" applyFill="1"/>
    <xf numFmtId="0" fontId="14" fillId="2" borderId="0" xfId="0" applyFont="1" applyFill="1"/>
    <xf numFmtId="168" fontId="14" fillId="3" borderId="0" xfId="2" applyNumberFormat="1" applyFont="1" applyFill="1" applyBorder="1"/>
    <xf numFmtId="168" fontId="14" fillId="2" borderId="0" xfId="2" applyNumberFormat="1" applyFont="1" applyFill="1" applyBorder="1"/>
    <xf numFmtId="0" fontId="7" fillId="2" borderId="0" xfId="0" applyFont="1" applyFill="1"/>
    <xf numFmtId="0" fontId="6" fillId="3" borderId="0" xfId="0" applyFont="1" applyFill="1"/>
    <xf numFmtId="167" fontId="6" fillId="3" borderId="0" xfId="3" applyNumberFormat="1" applyFont="1" applyFill="1"/>
    <xf numFmtId="167" fontId="6" fillId="2" borderId="0" xfId="3" applyNumberFormat="1" applyFont="1" applyFill="1"/>
    <xf numFmtId="0" fontId="6" fillId="2" borderId="3" xfId="0" applyFont="1" applyFill="1" applyBorder="1"/>
    <xf numFmtId="165" fontId="6" fillId="3" borderId="3" xfId="3" applyNumberFormat="1" applyFont="1" applyFill="1" applyBorder="1"/>
    <xf numFmtId="165" fontId="6" fillId="2" borderId="3" xfId="3" applyNumberFormat="1" applyFont="1" applyFill="1" applyBorder="1"/>
    <xf numFmtId="167" fontId="6" fillId="2" borderId="0" xfId="3" applyNumberFormat="1" applyFont="1" applyFill="1" applyBorder="1"/>
    <xf numFmtId="167" fontId="6" fillId="3" borderId="0" xfId="3" applyNumberFormat="1" applyFont="1" applyFill="1" applyBorder="1"/>
    <xf numFmtId="165" fontId="0" fillId="2" borderId="0" xfId="0" applyNumberFormat="1" applyFill="1"/>
    <xf numFmtId="165" fontId="6" fillId="3" borderId="0" xfId="3" applyNumberFormat="1" applyFont="1" applyFill="1" applyBorder="1"/>
    <xf numFmtId="165" fontId="6" fillId="2" borderId="0" xfId="3" applyNumberFormat="1" applyFont="1" applyFill="1" applyBorder="1"/>
    <xf numFmtId="168" fontId="9" fillId="3" borderId="1" xfId="2" applyNumberFormat="1" applyFont="1" applyFill="1" applyBorder="1"/>
    <xf numFmtId="168" fontId="9" fillId="2" borderId="1" xfId="2" applyNumberFormat="1" applyFont="1" applyFill="1" applyBorder="1"/>
    <xf numFmtId="0" fontId="15" fillId="2" borderId="0" xfId="0" applyFont="1" applyFill="1"/>
    <xf numFmtId="167" fontId="6" fillId="3" borderId="0" xfId="4" applyNumberFormat="1" applyFont="1" applyFill="1"/>
    <xf numFmtId="167" fontId="6" fillId="2" borderId="0" xfId="4" applyNumberFormat="1" applyFont="1" applyFill="1"/>
    <xf numFmtId="168" fontId="0" fillId="2" borderId="0" xfId="2" applyNumberFormat="1" applyFont="1" applyFill="1"/>
    <xf numFmtId="168" fontId="6" fillId="3" borderId="2" xfId="2" applyNumberFormat="1" applyFont="1" applyFill="1" applyBorder="1"/>
    <xf numFmtId="168" fontId="6" fillId="2" borderId="2" xfId="2" applyNumberFormat="1" applyFont="1" applyFill="1" applyBorder="1"/>
    <xf numFmtId="167" fontId="6" fillId="3" borderId="0" xfId="0" applyNumberFormat="1" applyFont="1" applyFill="1"/>
    <xf numFmtId="0" fontId="2" fillId="2" borderId="1" xfId="0" applyFont="1" applyFill="1" applyBorder="1"/>
    <xf numFmtId="168" fontId="2" fillId="3" borderId="1" xfId="2" applyNumberFormat="1" applyFont="1" applyFill="1" applyBorder="1"/>
    <xf numFmtId="168" fontId="2" fillId="2" borderId="1" xfId="2" applyNumberFormat="1" applyFont="1" applyFill="1" applyBorder="1"/>
    <xf numFmtId="168" fontId="2" fillId="2" borderId="1" xfId="5" applyNumberFormat="1" applyFont="1" applyFill="1" applyBorder="1"/>
    <xf numFmtId="169" fontId="6" fillId="3" borderId="0" xfId="3" applyNumberFormat="1" applyFont="1" applyFill="1"/>
    <xf numFmtId="169" fontId="6" fillId="2" borderId="0" xfId="3" applyNumberFormat="1" applyFont="1" applyFill="1"/>
    <xf numFmtId="165" fontId="6" fillId="2" borderId="0" xfId="3" applyNumberFormat="1" applyFont="1" applyFill="1"/>
    <xf numFmtId="165" fontId="6" fillId="3" borderId="0" xfId="3" applyNumberFormat="1" applyFont="1" applyFill="1"/>
    <xf numFmtId="170" fontId="6" fillId="3" borderId="0" xfId="6" applyNumberFormat="1" applyFont="1" applyFill="1" applyBorder="1"/>
    <xf numFmtId="170" fontId="6" fillId="2" borderId="0" xfId="6" applyNumberFormat="1" applyFont="1" applyFill="1" applyBorder="1"/>
    <xf numFmtId="0" fontId="16" fillId="2" borderId="0" xfId="0" applyFont="1" applyFill="1" applyAlignment="1">
      <alignment horizontal="left"/>
    </xf>
    <xf numFmtId="0" fontId="17" fillId="2" borderId="0" xfId="0" applyFont="1" applyFill="1"/>
    <xf numFmtId="0" fontId="17" fillId="2" borderId="0" xfId="0" applyFont="1" applyFill="1" applyAlignment="1">
      <alignment horizontal="left" vertical="top" wrapText="1"/>
    </xf>
    <xf numFmtId="49" fontId="18" fillId="5" borderId="0" xfId="0" applyNumberFormat="1" applyFont="1" applyFill="1" applyAlignment="1">
      <alignment horizontal="left"/>
    </xf>
    <xf numFmtId="0" fontId="19" fillId="2" borderId="0" xfId="0" applyFont="1" applyFill="1"/>
    <xf numFmtId="0" fontId="0" fillId="2" borderId="0" xfId="0" applyFill="1" applyAlignment="1">
      <alignment wrapText="1"/>
    </xf>
    <xf numFmtId="0" fontId="8" fillId="2" borderId="0" xfId="0" applyFont="1" applyFill="1" applyAlignment="1">
      <alignment wrapText="1"/>
    </xf>
    <xf numFmtId="0" fontId="20" fillId="2" borderId="0" xfId="0" applyFont="1" applyFill="1" applyAlignment="1">
      <alignment vertical="center"/>
    </xf>
    <xf numFmtId="0" fontId="2" fillId="2" borderId="0" xfId="0" applyFont="1" applyFill="1" applyAlignment="1">
      <alignment wrapText="1"/>
    </xf>
    <xf numFmtId="0" fontId="8" fillId="0" borderId="0" xfId="0" applyFont="1" applyAlignment="1">
      <alignment wrapText="1"/>
    </xf>
    <xf numFmtId="0" fontId="22" fillId="2" borderId="0" xfId="0" applyFont="1" applyFill="1"/>
    <xf numFmtId="0" fontId="2" fillId="2" borderId="0" xfId="0" applyFont="1" applyFill="1" applyAlignment="1">
      <alignment vertical="center"/>
    </xf>
    <xf numFmtId="0" fontId="17" fillId="2" borderId="0" xfId="0" applyFont="1" applyFill="1" applyAlignment="1">
      <alignment horizontal="left" vertical="top" wrapText="1"/>
    </xf>
  </cellXfs>
  <cellStyles count="7">
    <cellStyle name="Comma" xfId="1" builtinId="3"/>
    <cellStyle name="Comma 2" xfId="3" xr:uid="{5D507F0A-65FA-4CDB-8F1D-721C1A6ABB8C}"/>
    <cellStyle name="Komma 10 2 3" xfId="4" xr:uid="{2E96988A-3046-43BA-9609-887911ECE91F}"/>
    <cellStyle name="Komma 6" xfId="6" xr:uid="{BE1D7AC2-B2F0-4604-9FA0-EB0C198AAC05}"/>
    <cellStyle name="Normal" xfId="0" builtinId="0"/>
    <cellStyle name="Percent" xfId="2" builtinId="5"/>
    <cellStyle name="Percent 2" xfId="5" xr:uid="{57B289A9-14C2-40C2-B06A-4FEEA2684C91}"/>
  </cellStyles>
  <dxfs count="0"/>
  <tableStyles count="1" defaultTableStyle="TableStyleMedium2" defaultPivotStyle="PivotStyleLight16">
    <tableStyle name="Invisible" pivot="0" table="0" count="0" xr9:uid="{A5C561C4-BD74-4D37-9603-D1ACBAFE76A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tema">
  <a:themeElements>
    <a:clrScheme name="Protector Forsikring ASA">
      <a:dk1>
        <a:sysClr val="windowText" lastClr="000000"/>
      </a:dk1>
      <a:lt1>
        <a:sysClr val="window" lastClr="FFFFFF"/>
      </a:lt1>
      <a:dk2>
        <a:srgbClr val="717073"/>
      </a:dk2>
      <a:lt2>
        <a:srgbClr val="707073"/>
      </a:lt2>
      <a:accent1>
        <a:srgbClr val="F58025"/>
      </a:accent1>
      <a:accent2>
        <a:srgbClr val="717073"/>
      </a:accent2>
      <a:accent3>
        <a:srgbClr val="949CA1"/>
      </a:accent3>
      <a:accent4>
        <a:srgbClr val="731472"/>
      </a:accent4>
      <a:accent5>
        <a:srgbClr val="47C3D3"/>
      </a:accent5>
      <a:accent6>
        <a:srgbClr val="6CB33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FEDDC-89C0-43A8-8D3C-7E572E99DD66}">
  <dimension ref="B2:E75"/>
  <sheetViews>
    <sheetView topLeftCell="A42" zoomScale="80" zoomScaleNormal="80" workbookViewId="0">
      <selection activeCell="F27" sqref="F27"/>
    </sheetView>
  </sheetViews>
  <sheetFormatPr defaultColWidth="11.42578125" defaultRowHeight="15" x14ac:dyDescent="0.25"/>
  <cols>
    <col min="1" max="1" width="4.140625" style="1" customWidth="1"/>
    <col min="2" max="2" width="106" style="1" customWidth="1"/>
    <col min="3" max="16384" width="11.42578125" style="1"/>
  </cols>
  <sheetData>
    <row r="2" spans="2:5" ht="26.25" x14ac:dyDescent="0.4">
      <c r="B2" s="80" t="s">
        <v>55</v>
      </c>
      <c r="D2" s="81"/>
    </row>
    <row r="4" spans="2:5" ht="105" x14ac:dyDescent="0.25">
      <c r="B4" s="82" t="s">
        <v>56</v>
      </c>
    </row>
    <row r="5" spans="2:5" x14ac:dyDescent="0.25">
      <c r="B5" s="82"/>
    </row>
    <row r="6" spans="2:5" ht="75" x14ac:dyDescent="0.25">
      <c r="B6" s="83" t="s">
        <v>57</v>
      </c>
    </row>
    <row r="7" spans="2:5" x14ac:dyDescent="0.25">
      <c r="B7" s="82"/>
    </row>
    <row r="8" spans="2:5" ht="30" x14ac:dyDescent="0.25">
      <c r="B8" s="83" t="s">
        <v>58</v>
      </c>
      <c r="E8" s="84"/>
    </row>
    <row r="9" spans="2:5" x14ac:dyDescent="0.25">
      <c r="B9" s="82"/>
    </row>
    <row r="10" spans="2:5" x14ac:dyDescent="0.25">
      <c r="B10" s="85" t="s">
        <v>59</v>
      </c>
    </row>
    <row r="11" spans="2:5" ht="30" x14ac:dyDescent="0.25">
      <c r="B11" s="83" t="s">
        <v>60</v>
      </c>
    </row>
    <row r="13" spans="2:5" ht="30" x14ac:dyDescent="0.25">
      <c r="B13" s="86" t="s">
        <v>61</v>
      </c>
    </row>
    <row r="15" spans="2:5" x14ac:dyDescent="0.25">
      <c r="B15" s="85" t="s">
        <v>62</v>
      </c>
    </row>
    <row r="16" spans="2:5" x14ac:dyDescent="0.25">
      <c r="B16" s="82" t="s">
        <v>63</v>
      </c>
    </row>
    <row r="17" spans="2:2" x14ac:dyDescent="0.25">
      <c r="B17" s="82"/>
    </row>
    <row r="18" spans="2:2" ht="60" x14ac:dyDescent="0.25">
      <c r="B18" s="82" t="s">
        <v>64</v>
      </c>
    </row>
    <row r="20" spans="2:2" x14ac:dyDescent="0.25">
      <c r="B20" s="85" t="s">
        <v>65</v>
      </c>
    </row>
    <row r="21" spans="2:2" ht="45" x14ac:dyDescent="0.25">
      <c r="B21" s="82" t="s">
        <v>66</v>
      </c>
    </row>
    <row r="23" spans="2:2" x14ac:dyDescent="0.25">
      <c r="B23" s="85" t="s">
        <v>67</v>
      </c>
    </row>
    <row r="24" spans="2:2" ht="75" x14ac:dyDescent="0.25">
      <c r="B24" s="82" t="s">
        <v>68</v>
      </c>
    </row>
    <row r="26" spans="2:2" x14ac:dyDescent="0.25">
      <c r="B26" s="85" t="s">
        <v>69</v>
      </c>
    </row>
    <row r="27" spans="2:2" ht="60" x14ac:dyDescent="0.25">
      <c r="B27" s="82" t="s">
        <v>70</v>
      </c>
    </row>
    <row r="29" spans="2:2" x14ac:dyDescent="0.25">
      <c r="B29" s="16" t="s">
        <v>71</v>
      </c>
    </row>
    <row r="30" spans="2:2" ht="30" x14ac:dyDescent="0.25">
      <c r="B30" s="82" t="s">
        <v>72</v>
      </c>
    </row>
    <row r="32" spans="2:2" x14ac:dyDescent="0.25">
      <c r="B32" s="10" t="s">
        <v>73</v>
      </c>
    </row>
    <row r="34" spans="2:2" x14ac:dyDescent="0.25">
      <c r="B34" s="87" t="s">
        <v>74</v>
      </c>
    </row>
    <row r="35" spans="2:2" x14ac:dyDescent="0.25">
      <c r="B35" s="82" t="s">
        <v>75</v>
      </c>
    </row>
    <row r="36" spans="2:2" x14ac:dyDescent="0.25">
      <c r="B36" s="82"/>
    </row>
    <row r="37" spans="2:2" x14ac:dyDescent="0.25">
      <c r="B37" s="10" t="s">
        <v>76</v>
      </c>
    </row>
    <row r="39" spans="2:2" x14ac:dyDescent="0.25">
      <c r="B39" s="87" t="s">
        <v>77</v>
      </c>
    </row>
    <row r="40" spans="2:2" ht="30" x14ac:dyDescent="0.25">
      <c r="B40" s="82" t="s">
        <v>78</v>
      </c>
    </row>
    <row r="42" spans="2:2" x14ac:dyDescent="0.25">
      <c r="B42" s="10" t="s">
        <v>79</v>
      </c>
    </row>
    <row r="44" spans="2:2" x14ac:dyDescent="0.25">
      <c r="B44" s="16" t="s">
        <v>20</v>
      </c>
    </row>
    <row r="45" spans="2:2" ht="30" x14ac:dyDescent="0.25">
      <c r="B45" s="82" t="s">
        <v>80</v>
      </c>
    </row>
    <row r="47" spans="2:2" x14ac:dyDescent="0.25">
      <c r="B47" s="1" t="s">
        <v>81</v>
      </c>
    </row>
    <row r="49" spans="2:2" x14ac:dyDescent="0.25">
      <c r="B49" s="16" t="s">
        <v>82</v>
      </c>
    </row>
    <row r="50" spans="2:2" ht="45" x14ac:dyDescent="0.25">
      <c r="B50" s="82" t="s">
        <v>83</v>
      </c>
    </row>
    <row r="52" spans="2:2" x14ac:dyDescent="0.25">
      <c r="B52" s="1" t="s">
        <v>84</v>
      </c>
    </row>
    <row r="54" spans="2:2" x14ac:dyDescent="0.25">
      <c r="B54" s="16" t="s">
        <v>85</v>
      </c>
    </row>
    <row r="55" spans="2:2" x14ac:dyDescent="0.25">
      <c r="B55" s="1" t="s">
        <v>86</v>
      </c>
    </row>
    <row r="57" spans="2:2" x14ac:dyDescent="0.25">
      <c r="B57" s="83" t="s">
        <v>87</v>
      </c>
    </row>
    <row r="59" spans="2:2" x14ac:dyDescent="0.25">
      <c r="B59" s="16" t="s">
        <v>88</v>
      </c>
    </row>
    <row r="60" spans="2:2" ht="30" x14ac:dyDescent="0.25">
      <c r="B60" s="83" t="s">
        <v>89</v>
      </c>
    </row>
    <row r="61" spans="2:2" x14ac:dyDescent="0.25">
      <c r="B61" s="82"/>
    </row>
    <row r="62" spans="2:2" x14ac:dyDescent="0.25">
      <c r="B62" s="83" t="s">
        <v>90</v>
      </c>
    </row>
    <row r="64" spans="2:2" x14ac:dyDescent="0.25">
      <c r="B64" s="88" t="s">
        <v>91</v>
      </c>
    </row>
    <row r="65" spans="2:2" ht="30" x14ac:dyDescent="0.25">
      <c r="B65" s="82" t="s">
        <v>92</v>
      </c>
    </row>
    <row r="66" spans="2:2" x14ac:dyDescent="0.25">
      <c r="B66" s="82"/>
    </row>
    <row r="67" spans="2:2" ht="30" x14ac:dyDescent="0.25">
      <c r="B67" s="82" t="s">
        <v>99</v>
      </c>
    </row>
    <row r="69" spans="2:2" ht="45" x14ac:dyDescent="0.25">
      <c r="B69" s="82" t="s">
        <v>100</v>
      </c>
    </row>
    <row r="70" spans="2:2" x14ac:dyDescent="0.25">
      <c r="B70" s="82"/>
    </row>
    <row r="71" spans="2:2" x14ac:dyDescent="0.25">
      <c r="B71" s="88" t="s">
        <v>93</v>
      </c>
    </row>
    <row r="72" spans="2:2" x14ac:dyDescent="0.25">
      <c r="B72" s="82" t="s">
        <v>96</v>
      </c>
    </row>
    <row r="74" spans="2:2" x14ac:dyDescent="0.25">
      <c r="B74" s="85" t="s">
        <v>94</v>
      </c>
    </row>
    <row r="75" spans="2:2" x14ac:dyDescent="0.25">
      <c r="B75" s="1" t="s">
        <v>95</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3DBFB-ECCA-4A70-9840-549B61740ABB}">
  <sheetPr>
    <tabColor theme="4" tint="0.79998168889431442"/>
  </sheetPr>
  <dimension ref="A1:AL85"/>
  <sheetViews>
    <sheetView tabSelected="1" zoomScale="80" zoomScaleNormal="80" workbookViewId="0">
      <selection activeCell="AR9" sqref="AR9"/>
    </sheetView>
  </sheetViews>
  <sheetFormatPr defaultColWidth="11.42578125" defaultRowHeight="15" outlineLevelRow="1" outlineLevelCol="2" x14ac:dyDescent="0.25"/>
  <cols>
    <col min="1" max="1" width="3.5703125" style="1" customWidth="1"/>
    <col min="2" max="2" width="53.42578125" style="1" customWidth="1"/>
    <col min="3" max="3" width="7.5703125" style="1" customWidth="1"/>
    <col min="4" max="5" width="11.42578125" style="1" customWidth="1"/>
    <col min="6" max="7" width="11.42578125" style="1" hidden="1" customWidth="1" outlineLevel="2"/>
    <col min="8" max="8" width="11.42578125" style="1" customWidth="1" outlineLevel="1" collapsed="1"/>
    <col min="9" max="11" width="11.42578125" style="1" customWidth="1"/>
    <col min="12" max="13" width="11.42578125" style="1" hidden="1" customWidth="1" outlineLevel="2"/>
    <col min="14" max="14" width="11.42578125" style="1" customWidth="1" outlineLevel="1" collapsed="1"/>
    <col min="15" max="17" width="11.42578125" style="1" customWidth="1"/>
    <col min="18" max="19" width="11.42578125" style="1" hidden="1" customWidth="1" outlineLevel="2"/>
    <col min="20" max="20" width="11.42578125" style="1" customWidth="1" outlineLevel="1" collapsed="1"/>
    <col min="21" max="23" width="11.42578125" style="1" customWidth="1"/>
    <col min="24" max="25" width="11.42578125" style="1" hidden="1" customWidth="1" outlineLevel="2"/>
    <col min="26" max="26" width="11.42578125" style="1" customWidth="1" outlineLevel="1" collapsed="1"/>
    <col min="27" max="29" width="11.42578125" style="1" customWidth="1"/>
    <col min="30" max="31" width="11.42578125" style="1" hidden="1" customWidth="1" outlineLevel="2"/>
    <col min="32" max="32" width="11.42578125" style="1" customWidth="1" outlineLevel="1" collapsed="1"/>
    <col min="33" max="35" width="11.42578125" style="1" customWidth="1"/>
    <col min="36" max="37" width="11.42578125" style="1" hidden="1" customWidth="1" outlineLevel="2"/>
    <col min="38" max="38" width="11.42578125" style="1" customWidth="1" outlineLevel="1" collapsed="1"/>
    <col min="39" max="16384" width="11.42578125" style="1"/>
  </cols>
  <sheetData>
    <row r="1" spans="2:38" ht="12.6" customHeight="1" x14ac:dyDescent="0.25"/>
    <row r="2" spans="2:38" ht="31.5" x14ac:dyDescent="0.5">
      <c r="B2" s="2" t="s">
        <v>0</v>
      </c>
      <c r="C2" s="3"/>
      <c r="J2" s="4" t="s">
        <v>1</v>
      </c>
      <c r="K2" s="5"/>
      <c r="L2" s="5"/>
      <c r="M2" s="5"/>
      <c r="N2" s="4"/>
      <c r="P2" s="6" t="s">
        <v>2</v>
      </c>
      <c r="Q2" s="5"/>
      <c r="R2" s="5"/>
      <c r="S2" s="5"/>
      <c r="T2" s="4"/>
      <c r="V2" s="4" t="s">
        <v>3</v>
      </c>
      <c r="W2" s="5"/>
      <c r="X2" s="5"/>
      <c r="Y2" s="5"/>
      <c r="Z2" s="4"/>
      <c r="AB2" s="4" t="s">
        <v>4</v>
      </c>
      <c r="AC2" s="5"/>
      <c r="AD2" s="5"/>
      <c r="AE2" s="5"/>
      <c r="AF2" s="4"/>
      <c r="AH2" s="4" t="s">
        <v>5</v>
      </c>
      <c r="AI2" s="5"/>
      <c r="AJ2" s="5"/>
      <c r="AK2" s="5"/>
      <c r="AL2" s="4"/>
    </row>
    <row r="3" spans="2:38" ht="25.5" customHeight="1" x14ac:dyDescent="0.25">
      <c r="B3" s="7"/>
      <c r="C3" s="7"/>
      <c r="D3" s="8" t="s">
        <v>101</v>
      </c>
      <c r="E3" s="9" t="s">
        <v>102</v>
      </c>
      <c r="F3" s="8" t="s">
        <v>101</v>
      </c>
      <c r="G3" s="9" t="s">
        <v>102</v>
      </c>
      <c r="H3" s="9" t="s">
        <v>98</v>
      </c>
      <c r="I3" s="10"/>
      <c r="J3" s="8" t="str">
        <f>+D3</f>
        <v>Q1 2026</v>
      </c>
      <c r="K3" s="9" t="str">
        <f>+E3</f>
        <v>Q1 2025</v>
      </c>
      <c r="L3" s="8" t="str">
        <f>+F3</f>
        <v>Q1 2026</v>
      </c>
      <c r="M3" s="9" t="str">
        <f>+G3</f>
        <v>Q1 2025</v>
      </c>
      <c r="N3" s="9" t="str">
        <f>+H3</f>
        <v>FY 2025</v>
      </c>
      <c r="O3" s="10"/>
      <c r="P3" s="8" t="str">
        <f>+J3</f>
        <v>Q1 2026</v>
      </c>
      <c r="Q3" s="9" t="str">
        <f>+K3</f>
        <v>Q1 2025</v>
      </c>
      <c r="R3" s="8" t="str">
        <f>+L3</f>
        <v>Q1 2026</v>
      </c>
      <c r="S3" s="9" t="str">
        <f>+M3</f>
        <v>Q1 2025</v>
      </c>
      <c r="T3" s="9" t="str">
        <f>+N3</f>
        <v>FY 2025</v>
      </c>
      <c r="U3" s="10"/>
      <c r="V3" s="8" t="str">
        <f>+P3</f>
        <v>Q1 2026</v>
      </c>
      <c r="W3" s="9" t="str">
        <f>+Q3</f>
        <v>Q1 2025</v>
      </c>
      <c r="X3" s="8" t="str">
        <f>+R3</f>
        <v>Q1 2026</v>
      </c>
      <c r="Y3" s="9" t="str">
        <f>+S3</f>
        <v>Q1 2025</v>
      </c>
      <c r="Z3" s="9" t="str">
        <f>+T3</f>
        <v>FY 2025</v>
      </c>
      <c r="AA3" s="10"/>
      <c r="AB3" s="8" t="str">
        <f>+V3</f>
        <v>Q1 2026</v>
      </c>
      <c r="AC3" s="9" t="str">
        <f>+W3</f>
        <v>Q1 2025</v>
      </c>
      <c r="AD3" s="8" t="str">
        <f>+X3</f>
        <v>Q1 2026</v>
      </c>
      <c r="AE3" s="9" t="str">
        <f>+Y3</f>
        <v>Q1 2025</v>
      </c>
      <c r="AF3" s="9" t="str">
        <f>+Z3</f>
        <v>FY 2025</v>
      </c>
      <c r="AG3" s="10"/>
      <c r="AH3" s="8" t="str">
        <f>+AB3</f>
        <v>Q1 2026</v>
      </c>
      <c r="AI3" s="9" t="str">
        <f>+AC3</f>
        <v>Q1 2025</v>
      </c>
      <c r="AJ3" s="8" t="str">
        <f>+AD3</f>
        <v>Q1 2026</v>
      </c>
      <c r="AK3" s="9" t="str">
        <f>+AE3</f>
        <v>Q1 2025</v>
      </c>
      <c r="AL3" s="9" t="str">
        <f>+AF3</f>
        <v>FY 2025</v>
      </c>
    </row>
    <row r="4" spans="2:38" x14ac:dyDescent="0.25">
      <c r="B4" s="5" t="s">
        <v>6</v>
      </c>
      <c r="C4" s="5" t="s">
        <v>7</v>
      </c>
      <c r="D4" s="11">
        <v>6339.37790735</v>
      </c>
      <c r="E4" s="12">
        <v>5271.1192356700003</v>
      </c>
      <c r="F4" s="11">
        <v>6339.37790735</v>
      </c>
      <c r="G4" s="12">
        <v>5271.1192356700003</v>
      </c>
      <c r="H4" s="12">
        <v>14136.054051520001</v>
      </c>
      <c r="I4" s="13"/>
      <c r="J4" s="11">
        <v>536.50995558</v>
      </c>
      <c r="K4" s="12">
        <v>475.26256219999999</v>
      </c>
      <c r="L4" s="11">
        <v>536.50995558</v>
      </c>
      <c r="M4" s="12">
        <v>475.26256219999999</v>
      </c>
      <c r="N4" s="12">
        <v>5946.2706910200004</v>
      </c>
      <c r="O4" s="12"/>
      <c r="P4" s="11">
        <v>1695.9556518300001</v>
      </c>
      <c r="Q4" s="12">
        <v>1620.1613483400001</v>
      </c>
      <c r="R4" s="11">
        <v>1695.9556518300001</v>
      </c>
      <c r="S4" s="12">
        <v>1620.1613483400001</v>
      </c>
      <c r="T4" s="12">
        <v>3210.5077243699998</v>
      </c>
      <c r="U4" s="12"/>
      <c r="V4" s="11">
        <v>1882.5083747899998</v>
      </c>
      <c r="W4" s="12">
        <v>1579.82237452</v>
      </c>
      <c r="X4" s="11">
        <v>1882.5083747899998</v>
      </c>
      <c r="Y4" s="12">
        <v>1579.82237452</v>
      </c>
      <c r="Z4" s="12">
        <v>2685.4980851899995</v>
      </c>
      <c r="AA4" s="14"/>
      <c r="AB4" s="11">
        <v>1430.3715031200002</v>
      </c>
      <c r="AC4" s="12">
        <v>1297.4788849200002</v>
      </c>
      <c r="AD4" s="11">
        <v>1430.3715031200002</v>
      </c>
      <c r="AE4" s="12">
        <v>1297.4788849200002</v>
      </c>
      <c r="AF4" s="12">
        <v>1868.2250737300001</v>
      </c>
      <c r="AG4" s="14"/>
      <c r="AH4" s="11">
        <v>794.03242203000002</v>
      </c>
      <c r="AI4" s="12">
        <v>298.39406568999999</v>
      </c>
      <c r="AJ4" s="11">
        <v>794.03242203000002</v>
      </c>
      <c r="AK4" s="12">
        <v>298.39406568999999</v>
      </c>
      <c r="AL4" s="12">
        <v>425.55247721000001</v>
      </c>
    </row>
    <row r="5" spans="2:38" x14ac:dyDescent="0.25">
      <c r="B5" s="5"/>
      <c r="C5" s="5"/>
      <c r="D5" s="11"/>
      <c r="E5" s="12"/>
      <c r="F5" s="11"/>
      <c r="G5" s="12"/>
      <c r="H5" s="12"/>
      <c r="I5" s="13"/>
      <c r="J5" s="11"/>
      <c r="K5" s="12"/>
      <c r="L5" s="11"/>
      <c r="M5" s="12"/>
      <c r="N5" s="13"/>
      <c r="O5" s="13"/>
      <c r="P5" s="11"/>
      <c r="Q5" s="12"/>
      <c r="R5" s="11"/>
      <c r="S5" s="12"/>
      <c r="T5" s="13"/>
      <c r="U5" s="13"/>
      <c r="V5" s="11"/>
      <c r="W5" s="12"/>
      <c r="X5" s="11"/>
      <c r="Y5" s="12"/>
      <c r="Z5" s="13"/>
      <c r="AA5" s="15"/>
      <c r="AB5" s="11"/>
      <c r="AC5" s="12"/>
      <c r="AD5" s="11"/>
      <c r="AE5" s="12"/>
      <c r="AF5" s="13"/>
      <c r="AG5" s="15"/>
      <c r="AH5" s="11"/>
      <c r="AI5" s="12"/>
      <c r="AJ5" s="11"/>
      <c r="AK5" s="12"/>
      <c r="AL5" s="13"/>
    </row>
    <row r="6" spans="2:38" s="16" customFormat="1" x14ac:dyDescent="0.25">
      <c r="B6" s="5" t="s">
        <v>8</v>
      </c>
      <c r="C6" s="5" t="s">
        <v>7</v>
      </c>
      <c r="D6" s="11">
        <v>3696.3075805500002</v>
      </c>
      <c r="E6" s="12">
        <v>3254.60143487</v>
      </c>
      <c r="F6" s="11">
        <v>3696.3075805500002</v>
      </c>
      <c r="G6" s="12">
        <v>3254.60143487</v>
      </c>
      <c r="H6" s="12">
        <v>13756.276576720002</v>
      </c>
      <c r="I6" s="17"/>
      <c r="J6" s="11">
        <v>1454.4396407899999</v>
      </c>
      <c r="K6" s="12">
        <v>1385.5883493599999</v>
      </c>
      <c r="L6" s="11">
        <v>1454.4396407899999</v>
      </c>
      <c r="M6" s="12">
        <v>1385.5883493599999</v>
      </c>
      <c r="N6" s="12">
        <v>5832.6556662399998</v>
      </c>
      <c r="O6" s="17"/>
      <c r="P6" s="11">
        <v>801.6598407800002</v>
      </c>
      <c r="Q6" s="12">
        <v>742.02191329000004</v>
      </c>
      <c r="R6" s="11">
        <v>801.6598407800002</v>
      </c>
      <c r="S6" s="12">
        <v>742.02191329000004</v>
      </c>
      <c r="T6" s="12">
        <v>3147.4613118400002</v>
      </c>
      <c r="U6" s="17"/>
      <c r="V6" s="11">
        <v>736.88214786999959</v>
      </c>
      <c r="W6" s="12">
        <v>615.73494624</v>
      </c>
      <c r="X6" s="11">
        <v>736.88214786999959</v>
      </c>
      <c r="Y6" s="12">
        <v>615.73494624</v>
      </c>
      <c r="Z6" s="12">
        <v>2600.1800265299994</v>
      </c>
      <c r="AA6" s="18"/>
      <c r="AB6" s="11">
        <v>483.19356626000013</v>
      </c>
      <c r="AC6" s="12">
        <v>439.44319650000011</v>
      </c>
      <c r="AD6" s="11">
        <v>483.19356626000013</v>
      </c>
      <c r="AE6" s="12">
        <v>439.44319650000011</v>
      </c>
      <c r="AF6" s="12">
        <v>1822.0948599700002</v>
      </c>
      <c r="AG6" s="18"/>
      <c r="AH6" s="11">
        <v>220.13238484999999</v>
      </c>
      <c r="AI6" s="12">
        <v>71.813029479999983</v>
      </c>
      <c r="AJ6" s="11">
        <v>220.13238484999999</v>
      </c>
      <c r="AK6" s="12">
        <v>71.813029479999983</v>
      </c>
      <c r="AL6" s="12">
        <v>353.88471214000003</v>
      </c>
    </row>
    <row r="7" spans="2:38" x14ac:dyDescent="0.25">
      <c r="B7" s="5" t="s">
        <v>9</v>
      </c>
      <c r="C7" s="5" t="s">
        <v>7</v>
      </c>
      <c r="D7" s="11">
        <v>-2598.1419321799999</v>
      </c>
      <c r="E7" s="12">
        <v>-2250.4181328</v>
      </c>
      <c r="F7" s="11">
        <v>-2598.1419321799999</v>
      </c>
      <c r="G7" s="12">
        <v>-2250.4181328</v>
      </c>
      <c r="H7" s="12">
        <v>-9582.4696487100009</v>
      </c>
      <c r="I7" s="13"/>
      <c r="J7" s="11">
        <v>-904.60585291999996</v>
      </c>
      <c r="K7" s="12">
        <v>-814.23731715999998</v>
      </c>
      <c r="L7" s="11">
        <v>-904.60585291999996</v>
      </c>
      <c r="M7" s="12">
        <v>-814.23731715999998</v>
      </c>
      <c r="N7" s="12">
        <v>-3663.94821348</v>
      </c>
      <c r="O7" s="13"/>
      <c r="P7" s="11">
        <v>-552.08665161999988</v>
      </c>
      <c r="Q7" s="12">
        <v>-546.19113504000006</v>
      </c>
      <c r="R7" s="11">
        <v>-552.08665161999988</v>
      </c>
      <c r="S7" s="12">
        <v>-546.19113504000006</v>
      </c>
      <c r="T7" s="12">
        <v>-2150.3857957</v>
      </c>
      <c r="U7" s="13"/>
      <c r="V7" s="11">
        <v>-588.70683164999991</v>
      </c>
      <c r="W7" s="12">
        <v>-490.04025756000004</v>
      </c>
      <c r="X7" s="11">
        <v>-588.70683164999991</v>
      </c>
      <c r="Y7" s="12">
        <v>-490.04025756000004</v>
      </c>
      <c r="Z7" s="12">
        <v>-2093.26151781</v>
      </c>
      <c r="AA7" s="15"/>
      <c r="AB7" s="11">
        <v>-396.49669533000002</v>
      </c>
      <c r="AC7" s="12">
        <v>-315.79471150000001</v>
      </c>
      <c r="AD7" s="11">
        <v>-396.49669533000002</v>
      </c>
      <c r="AE7" s="12">
        <v>-315.79471150000001</v>
      </c>
      <c r="AF7" s="12">
        <v>-1357.5993331299999</v>
      </c>
      <c r="AG7" s="15"/>
      <c r="AH7" s="11">
        <v>-156.24590065999999</v>
      </c>
      <c r="AI7" s="12">
        <v>-84.154711539999994</v>
      </c>
      <c r="AJ7" s="11">
        <v>-156.24590065999999</v>
      </c>
      <c r="AK7" s="12">
        <v>-84.154711539999994</v>
      </c>
      <c r="AL7" s="12">
        <v>-317.27478859000001</v>
      </c>
    </row>
    <row r="8" spans="2:38" x14ac:dyDescent="0.25">
      <c r="B8" s="5" t="s">
        <v>10</v>
      </c>
      <c r="C8" s="5" t="s">
        <v>7</v>
      </c>
      <c r="D8" s="11">
        <v>-376.90994688000001</v>
      </c>
      <c r="E8" s="12">
        <v>-342.65697556999999</v>
      </c>
      <c r="F8" s="11">
        <v>-376.90994688000001</v>
      </c>
      <c r="G8" s="12">
        <v>-342.65697556999999</v>
      </c>
      <c r="H8" s="12">
        <v>-1526.4633199099999</v>
      </c>
      <c r="I8" s="13"/>
      <c r="J8" s="11">
        <v>-151.43905839999999</v>
      </c>
      <c r="K8" s="12">
        <v>-141.71248217999999</v>
      </c>
      <c r="L8" s="11">
        <v>-151.43905839999999</v>
      </c>
      <c r="M8" s="12">
        <v>-141.71248217999999</v>
      </c>
      <c r="N8" s="12">
        <v>-644.09329928</v>
      </c>
      <c r="O8" s="13"/>
      <c r="P8" s="11">
        <v>-106.78353463000001</v>
      </c>
      <c r="Q8" s="12">
        <v>-106.85799284999999</v>
      </c>
      <c r="R8" s="11">
        <v>-106.78353463000001</v>
      </c>
      <c r="S8" s="12">
        <v>-106.85799284999999</v>
      </c>
      <c r="T8" s="12">
        <v>-454.45093314999991</v>
      </c>
      <c r="U8" s="13"/>
      <c r="V8" s="11">
        <v>-49.58381792000003</v>
      </c>
      <c r="W8" s="12">
        <v>-46.555352259999999</v>
      </c>
      <c r="X8" s="11">
        <v>-49.58381792000003</v>
      </c>
      <c r="Y8" s="12">
        <v>-46.555352259999999</v>
      </c>
      <c r="Z8" s="12">
        <v>-207.22164149000002</v>
      </c>
      <c r="AA8" s="15"/>
      <c r="AB8" s="11">
        <v>-32.822297480000003</v>
      </c>
      <c r="AC8" s="12">
        <v>-27.331095999999999</v>
      </c>
      <c r="AD8" s="11">
        <v>-32.822297480000003</v>
      </c>
      <c r="AE8" s="12">
        <v>-27.331095999999999</v>
      </c>
      <c r="AF8" s="12">
        <v>-133.23029009999999</v>
      </c>
      <c r="AG8" s="15"/>
      <c r="AH8" s="11">
        <v>-36.281238449999996</v>
      </c>
      <c r="AI8" s="12">
        <v>-20.200052280000001</v>
      </c>
      <c r="AJ8" s="11">
        <v>-36.281238449999996</v>
      </c>
      <c r="AK8" s="12">
        <v>-20.200052280000001</v>
      </c>
      <c r="AL8" s="12">
        <v>-87.467155890000001</v>
      </c>
    </row>
    <row r="9" spans="2:38" x14ac:dyDescent="0.25">
      <c r="B9" s="19" t="s">
        <v>11</v>
      </c>
      <c r="C9" s="20" t="s">
        <v>7</v>
      </c>
      <c r="D9" s="21">
        <f>SUM(D6:D8)</f>
        <v>721.25570149000032</v>
      </c>
      <c r="E9" s="22">
        <f>SUM(E6:E8)</f>
        <v>661.5263265000001</v>
      </c>
      <c r="F9" s="21">
        <f>SUM(F6:F8)</f>
        <v>721.25570149000032</v>
      </c>
      <c r="G9" s="22">
        <f>SUM(G6:G8)</f>
        <v>661.5263265000001</v>
      </c>
      <c r="H9" s="22">
        <f>SUM(H6:H8)</f>
        <v>2647.3436081000009</v>
      </c>
      <c r="I9" s="13"/>
      <c r="J9" s="21">
        <f>SUM(J6:J8)</f>
        <v>398.3947294699999</v>
      </c>
      <c r="K9" s="22">
        <f>SUM(K6:K8)</f>
        <v>429.63855001999997</v>
      </c>
      <c r="L9" s="21">
        <f>SUM(L6:L8)</f>
        <v>398.3947294699999</v>
      </c>
      <c r="M9" s="22">
        <f>SUM(M6:M8)</f>
        <v>429.63855001999997</v>
      </c>
      <c r="N9" s="22">
        <v>1524.6141534799999</v>
      </c>
      <c r="O9" s="13"/>
      <c r="P9" s="21">
        <f>SUM(P6:P8)</f>
        <v>142.78965453000029</v>
      </c>
      <c r="Q9" s="22">
        <f>SUM(Q6:Q8)</f>
        <v>88.972785399999992</v>
      </c>
      <c r="R9" s="21">
        <f>SUM(R6:R8)</f>
        <v>142.78965453000029</v>
      </c>
      <c r="S9" s="22">
        <f>SUM(S6:S8)</f>
        <v>88.972785399999992</v>
      </c>
      <c r="T9" s="22">
        <v>542.62458299000036</v>
      </c>
      <c r="U9" s="13"/>
      <c r="V9" s="21">
        <f>SUM(V6:V8)</f>
        <v>98.591498299999643</v>
      </c>
      <c r="W9" s="22">
        <f>SUM(W6:W8)</f>
        <v>79.13933641999995</v>
      </c>
      <c r="X9" s="21">
        <f>SUM(X6:X8)</f>
        <v>98.591498299999643</v>
      </c>
      <c r="Y9" s="22">
        <f>SUM(Y6:Y8)</f>
        <v>79.13933641999995</v>
      </c>
      <c r="Z9" s="22">
        <v>299.6968672299995</v>
      </c>
      <c r="AA9" s="15"/>
      <c r="AB9" s="21">
        <f>SUM(AB6:AB8)</f>
        <v>53.874573450000099</v>
      </c>
      <c r="AC9" s="22">
        <f>SUM(AC6:AC8)</f>
        <v>96.317389000000105</v>
      </c>
      <c r="AD9" s="21">
        <f>SUM(AD6:AD8)</f>
        <v>53.874573450000099</v>
      </c>
      <c r="AE9" s="22">
        <f>SUM(AE6:AE8)</f>
        <v>96.317389000000105</v>
      </c>
      <c r="AF9" s="22">
        <v>331.26523674000032</v>
      </c>
      <c r="AG9" s="15"/>
      <c r="AH9" s="21">
        <f>SUM(AH6:AH8)</f>
        <v>27.605245740000008</v>
      </c>
      <c r="AI9" s="22">
        <f>SUM(AI6:AI8)</f>
        <v>-32.541734340000012</v>
      </c>
      <c r="AJ9" s="21">
        <f>SUM(AJ6:AJ8)</f>
        <v>27.605245740000008</v>
      </c>
      <c r="AK9" s="22">
        <f>SUM(AK6:AK8)</f>
        <v>-32.541734340000012</v>
      </c>
      <c r="AL9" s="22">
        <v>-50.857232339999996</v>
      </c>
    </row>
    <row r="10" spans="2:38" x14ac:dyDescent="0.25">
      <c r="B10" s="18"/>
      <c r="C10" s="5"/>
      <c r="D10" s="23"/>
      <c r="E10" s="24"/>
      <c r="F10" s="23"/>
      <c r="G10" s="24"/>
      <c r="H10" s="24"/>
      <c r="I10" s="13"/>
      <c r="J10" s="23"/>
      <c r="K10" s="24"/>
      <c r="L10" s="23"/>
      <c r="M10" s="24"/>
      <c r="N10" s="24"/>
      <c r="O10" s="13"/>
      <c r="P10" s="23"/>
      <c r="Q10" s="24"/>
      <c r="R10" s="23"/>
      <c r="S10" s="24"/>
      <c r="T10" s="24"/>
      <c r="U10" s="13"/>
      <c r="V10" s="23"/>
      <c r="W10" s="24"/>
      <c r="X10" s="23"/>
      <c r="Y10" s="24"/>
      <c r="Z10" s="24"/>
      <c r="AA10" s="15"/>
      <c r="AB10" s="23"/>
      <c r="AC10" s="24"/>
      <c r="AD10" s="23"/>
      <c r="AE10" s="24"/>
      <c r="AF10" s="24"/>
      <c r="AG10" s="15"/>
      <c r="AH10" s="23"/>
      <c r="AI10" s="24"/>
      <c r="AJ10" s="23"/>
      <c r="AK10" s="24"/>
      <c r="AL10" s="24"/>
    </row>
    <row r="11" spans="2:38" x14ac:dyDescent="0.25">
      <c r="B11" s="5" t="s">
        <v>12</v>
      </c>
      <c r="C11" s="5" t="s">
        <v>7</v>
      </c>
      <c r="D11" s="11">
        <v>-187.77934355999997</v>
      </c>
      <c r="E11" s="12">
        <v>-187.31870468</v>
      </c>
      <c r="F11" s="11">
        <v>-187.77934355999997</v>
      </c>
      <c r="G11" s="12">
        <v>-187.31870468</v>
      </c>
      <c r="H11" s="12">
        <v>-795.22599882999998</v>
      </c>
      <c r="I11" s="13"/>
      <c r="J11" s="11">
        <v>-74.847398569999996</v>
      </c>
      <c r="K11" s="12">
        <v>-112.83495975</v>
      </c>
      <c r="L11" s="11">
        <v>-74.847398569999996</v>
      </c>
      <c r="M11" s="12">
        <v>-112.83495975</v>
      </c>
      <c r="N11" s="12">
        <v>-415.39157800999999</v>
      </c>
      <c r="O11" s="13"/>
      <c r="P11" s="11">
        <v>-16.973976420000003</v>
      </c>
      <c r="Q11" s="12">
        <v>-6.8499232900000022</v>
      </c>
      <c r="R11" s="11">
        <v>-16.973976420000003</v>
      </c>
      <c r="S11" s="12">
        <v>-6.8499232900000022</v>
      </c>
      <c r="T11" s="12">
        <v>-128.04063308000002</v>
      </c>
      <c r="U11" s="13"/>
      <c r="V11" s="11">
        <v>-33.197495869999997</v>
      </c>
      <c r="W11" s="12">
        <v>-24.036009030000002</v>
      </c>
      <c r="X11" s="11">
        <v>-33.197495869999997</v>
      </c>
      <c r="Y11" s="12">
        <v>-24.036009030000002</v>
      </c>
      <c r="Z11" s="12">
        <v>-99.847796719999991</v>
      </c>
      <c r="AA11" s="15"/>
      <c r="AB11" s="11">
        <v>-45.009844099999995</v>
      </c>
      <c r="AC11" s="12">
        <v>-33.10521155</v>
      </c>
      <c r="AD11" s="11">
        <v>-45.009844099999995</v>
      </c>
      <c r="AE11" s="12">
        <v>-33.10521155</v>
      </c>
      <c r="AF11" s="12">
        <v>-108.03631287999994</v>
      </c>
      <c r="AG11" s="15"/>
      <c r="AH11" s="11">
        <v>-17.750628599999999</v>
      </c>
      <c r="AI11" s="12">
        <v>-10.492601059999998</v>
      </c>
      <c r="AJ11" s="11">
        <v>-17.750628599999999</v>
      </c>
      <c r="AK11" s="12">
        <v>-10.492601059999998</v>
      </c>
      <c r="AL11" s="12">
        <v>-43.909678139999997</v>
      </c>
    </row>
    <row r="12" spans="2:38" x14ac:dyDescent="0.25">
      <c r="B12" s="5" t="s">
        <v>13</v>
      </c>
      <c r="C12" s="5" t="s">
        <v>7</v>
      </c>
      <c r="D12" s="11">
        <v>25.497332399999991</v>
      </c>
      <c r="E12" s="12">
        <v>-15.783845200000002</v>
      </c>
      <c r="F12" s="11">
        <v>25.497332399999991</v>
      </c>
      <c r="G12" s="12">
        <v>-15.783845200000002</v>
      </c>
      <c r="H12" s="12">
        <v>253.96620927999999</v>
      </c>
      <c r="I12" s="13"/>
      <c r="J12" s="11">
        <v>11.388446589999999</v>
      </c>
      <c r="K12" s="12">
        <v>-34.637942269999996</v>
      </c>
      <c r="L12" s="11">
        <v>11.388446589999999</v>
      </c>
      <c r="M12" s="12">
        <v>-34.637942269999996</v>
      </c>
      <c r="N12" s="12">
        <v>101.06721507</v>
      </c>
      <c r="O12" s="13"/>
      <c r="P12" s="11">
        <v>-1.1034086900000002</v>
      </c>
      <c r="Q12" s="12">
        <v>3.80942406</v>
      </c>
      <c r="R12" s="11">
        <v>-1.1034086900000002</v>
      </c>
      <c r="S12" s="12">
        <v>3.80942406</v>
      </c>
      <c r="T12" s="12">
        <v>33.274913159999997</v>
      </c>
      <c r="U12" s="13"/>
      <c r="V12" s="11">
        <v>4.1538359299999943</v>
      </c>
      <c r="W12" s="12">
        <v>17.858626349999998</v>
      </c>
      <c r="X12" s="11">
        <v>4.1538359299999943</v>
      </c>
      <c r="Y12" s="12">
        <v>17.858626349999998</v>
      </c>
      <c r="Z12" s="12">
        <v>80.315453059999996</v>
      </c>
      <c r="AA12" s="15"/>
      <c r="AB12" s="11">
        <v>2.6254710199999995</v>
      </c>
      <c r="AC12" s="12">
        <v>-7.4036896500000005</v>
      </c>
      <c r="AD12" s="11">
        <v>2.6254710199999995</v>
      </c>
      <c r="AE12" s="12">
        <v>-7.4036896500000005</v>
      </c>
      <c r="AF12" s="12">
        <v>21.646440389999988</v>
      </c>
      <c r="AG12" s="15"/>
      <c r="AH12" s="11">
        <v>8.43298755</v>
      </c>
      <c r="AI12" s="12">
        <v>4.5897363099999993</v>
      </c>
      <c r="AJ12" s="11">
        <v>8.43298755</v>
      </c>
      <c r="AK12" s="12">
        <v>4.5897363099999993</v>
      </c>
      <c r="AL12" s="12">
        <v>17.662187600000003</v>
      </c>
    </row>
    <row r="13" spans="2:38" x14ac:dyDescent="0.25">
      <c r="B13" s="19" t="s">
        <v>14</v>
      </c>
      <c r="C13" s="20" t="s">
        <v>7</v>
      </c>
      <c r="D13" s="21">
        <f t="shared" ref="D13:H13" si="0">SUM(D11:D12)</f>
        <v>-162.28201115999997</v>
      </c>
      <c r="E13" s="22">
        <f t="shared" si="0"/>
        <v>-203.10254988</v>
      </c>
      <c r="F13" s="21">
        <f t="shared" si="0"/>
        <v>-162.28201115999997</v>
      </c>
      <c r="G13" s="22">
        <f t="shared" si="0"/>
        <v>-203.10254988</v>
      </c>
      <c r="H13" s="22">
        <f t="shared" si="0"/>
        <v>-541.25978955000005</v>
      </c>
      <c r="I13" s="13"/>
      <c r="J13" s="21">
        <f t="shared" ref="J13:M13" si="1">SUM(J11:J12)</f>
        <v>-63.458951979999995</v>
      </c>
      <c r="K13" s="22">
        <f t="shared" si="1"/>
        <v>-147.47290201999999</v>
      </c>
      <c r="L13" s="21">
        <f t="shared" si="1"/>
        <v>-63.458951979999995</v>
      </c>
      <c r="M13" s="22">
        <f t="shared" si="1"/>
        <v>-147.47290201999999</v>
      </c>
      <c r="N13" s="22">
        <v>-314.32436294000001</v>
      </c>
      <c r="O13" s="13"/>
      <c r="P13" s="21">
        <f t="shared" ref="P13:S13" si="2">SUM(P11:P12)</f>
        <v>-18.077385110000002</v>
      </c>
      <c r="Q13" s="22">
        <f t="shared" si="2"/>
        <v>-3.0404992300000022</v>
      </c>
      <c r="R13" s="21">
        <f t="shared" si="2"/>
        <v>-18.077385110000002</v>
      </c>
      <c r="S13" s="22">
        <f t="shared" si="2"/>
        <v>-3.0404992300000022</v>
      </c>
      <c r="T13" s="22">
        <v>-94.765719920000009</v>
      </c>
      <c r="U13" s="13"/>
      <c r="V13" s="21">
        <f t="shared" ref="V13:Y13" si="3">SUM(V11:V12)</f>
        <v>-29.043659940000005</v>
      </c>
      <c r="W13" s="22">
        <f t="shared" si="3"/>
        <v>-6.1773826800000045</v>
      </c>
      <c r="X13" s="21">
        <f t="shared" si="3"/>
        <v>-29.043659940000005</v>
      </c>
      <c r="Y13" s="22">
        <f t="shared" si="3"/>
        <v>-6.1773826800000045</v>
      </c>
      <c r="Z13" s="22">
        <v>-19.532343659999995</v>
      </c>
      <c r="AA13" s="15"/>
      <c r="AB13" s="21">
        <f t="shared" ref="AB13:AE13" si="4">SUM(AB11:AB12)</f>
        <v>-42.384373079999996</v>
      </c>
      <c r="AC13" s="22">
        <f t="shared" si="4"/>
        <v>-40.508901199999997</v>
      </c>
      <c r="AD13" s="21">
        <f t="shared" si="4"/>
        <v>-42.384373079999996</v>
      </c>
      <c r="AE13" s="22">
        <f t="shared" si="4"/>
        <v>-40.508901199999997</v>
      </c>
      <c r="AF13" s="22">
        <v>-86.389872489999959</v>
      </c>
      <c r="AG13" s="15"/>
      <c r="AH13" s="21">
        <f t="shared" ref="AH13:AK13" si="5">SUM(AH11:AH12)</f>
        <v>-9.3176410499999989</v>
      </c>
      <c r="AI13" s="22">
        <f t="shared" si="5"/>
        <v>-5.9028647499999991</v>
      </c>
      <c r="AJ13" s="21">
        <f t="shared" si="5"/>
        <v>-9.3176410499999989</v>
      </c>
      <c r="AK13" s="22">
        <f t="shared" si="5"/>
        <v>-5.9028647499999991</v>
      </c>
      <c r="AL13" s="22">
        <v>-26.247490539999994</v>
      </c>
    </row>
    <row r="14" spans="2:38" x14ac:dyDescent="0.25">
      <c r="B14" s="19"/>
      <c r="C14" s="20"/>
      <c r="D14" s="21"/>
      <c r="E14" s="22"/>
      <c r="F14" s="21"/>
      <c r="G14" s="22"/>
      <c r="H14" s="22"/>
      <c r="I14" s="13"/>
      <c r="J14" s="21"/>
      <c r="K14" s="22"/>
      <c r="L14" s="21"/>
      <c r="M14" s="22"/>
      <c r="N14" s="22"/>
      <c r="O14" s="13"/>
      <c r="P14" s="21"/>
      <c r="Q14" s="22"/>
      <c r="R14" s="21"/>
      <c r="S14" s="22"/>
      <c r="T14" s="22"/>
      <c r="U14" s="13"/>
      <c r="V14" s="21"/>
      <c r="W14" s="22"/>
      <c r="X14" s="21"/>
      <c r="Y14" s="22"/>
      <c r="Z14" s="22"/>
      <c r="AA14" s="15"/>
      <c r="AB14" s="21"/>
      <c r="AC14" s="22"/>
      <c r="AD14" s="21"/>
      <c r="AE14" s="22"/>
      <c r="AF14" s="22"/>
      <c r="AG14" s="15"/>
      <c r="AH14" s="21"/>
      <c r="AI14" s="22"/>
      <c r="AJ14" s="21"/>
      <c r="AK14" s="22"/>
      <c r="AL14" s="22"/>
    </row>
    <row r="15" spans="2:38" s="16" customFormat="1" x14ac:dyDescent="0.25">
      <c r="B15" s="25" t="s">
        <v>15</v>
      </c>
      <c r="C15" s="25" t="s">
        <v>7</v>
      </c>
      <c r="D15" s="26">
        <f>+D13+D9</f>
        <v>558.97369033000041</v>
      </c>
      <c r="E15" s="27">
        <f>+E13+E9</f>
        <v>458.42377662000013</v>
      </c>
      <c r="F15" s="26">
        <f>+F13+F9</f>
        <v>558.97369033000041</v>
      </c>
      <c r="G15" s="27">
        <f>+G13+G9</f>
        <v>458.42377662000013</v>
      </c>
      <c r="H15" s="27">
        <f>+H13+H9</f>
        <v>2106.0838185500006</v>
      </c>
      <c r="I15" s="17"/>
      <c r="J15" s="26">
        <f>+J13+J9</f>
        <v>334.93577748999991</v>
      </c>
      <c r="K15" s="27">
        <f>+K13+K9</f>
        <v>282.16564799999998</v>
      </c>
      <c r="L15" s="26">
        <f>+L13+L9</f>
        <v>334.93577748999991</v>
      </c>
      <c r="M15" s="27">
        <f>+M13+M9</f>
        <v>282.16564799999998</v>
      </c>
      <c r="N15" s="27">
        <f>+N13+N9</f>
        <v>1210.28979054</v>
      </c>
      <c r="O15" s="17"/>
      <c r="P15" s="26">
        <f>+P13+P9</f>
        <v>124.7122694200003</v>
      </c>
      <c r="Q15" s="27">
        <f>+Q13+Q9</f>
        <v>85.932286169999983</v>
      </c>
      <c r="R15" s="26">
        <f>+R13+R9</f>
        <v>124.7122694200003</v>
      </c>
      <c r="S15" s="27">
        <f>+S13+S9</f>
        <v>85.932286169999983</v>
      </c>
      <c r="T15" s="27">
        <f>+T13+T9</f>
        <v>447.85886307000033</v>
      </c>
      <c r="U15" s="17"/>
      <c r="V15" s="26">
        <f>+V13+V9</f>
        <v>69.547838359999645</v>
      </c>
      <c r="W15" s="27">
        <f>+W13+W9</f>
        <v>72.961953739999942</v>
      </c>
      <c r="X15" s="26">
        <f>+X13+X9</f>
        <v>69.547838359999645</v>
      </c>
      <c r="Y15" s="27">
        <f>+Y13+Y9</f>
        <v>72.961953739999942</v>
      </c>
      <c r="Z15" s="27">
        <f>+Z13+Z9</f>
        <v>280.16452356999952</v>
      </c>
      <c r="AA15" s="18"/>
      <c r="AB15" s="26">
        <f>+AB13+AB9</f>
        <v>11.490200370000103</v>
      </c>
      <c r="AC15" s="27">
        <f>+AC13+AC9</f>
        <v>55.808487800000108</v>
      </c>
      <c r="AD15" s="26">
        <f>+AD13+AD9</f>
        <v>11.490200370000103</v>
      </c>
      <c r="AE15" s="27">
        <f>+AE13+AE9</f>
        <v>55.808487800000108</v>
      </c>
      <c r="AF15" s="27">
        <f>+AF13+AF9</f>
        <v>244.87536425000036</v>
      </c>
      <c r="AG15" s="18"/>
      <c r="AH15" s="26">
        <f>+AH13+AH9</f>
        <v>18.287604690000009</v>
      </c>
      <c r="AI15" s="27">
        <f>+AI13+AI9</f>
        <v>-38.444599090000011</v>
      </c>
      <c r="AJ15" s="26">
        <f>+AJ13+AJ9</f>
        <v>18.287604690000009</v>
      </c>
      <c r="AK15" s="27">
        <f>+AK13+AK9</f>
        <v>-38.444599090000011</v>
      </c>
      <c r="AL15" s="27">
        <f>+AL13+AL9</f>
        <v>-77.104722879999997</v>
      </c>
    </row>
    <row r="16" spans="2:38" s="16" customFormat="1" x14ac:dyDescent="0.25">
      <c r="B16" s="5"/>
      <c r="C16" s="28"/>
      <c r="D16" s="29"/>
      <c r="E16" s="30"/>
      <c r="F16" s="29"/>
      <c r="G16" s="30"/>
      <c r="H16" s="30"/>
      <c r="I16" s="28"/>
      <c r="J16" s="29"/>
      <c r="K16" s="30"/>
      <c r="L16" s="29"/>
      <c r="M16" s="30"/>
      <c r="N16" s="30"/>
      <c r="O16" s="28"/>
      <c r="P16" s="29"/>
      <c r="Q16" s="30"/>
      <c r="R16" s="29"/>
      <c r="S16" s="30"/>
      <c r="T16" s="30"/>
      <c r="U16" s="28"/>
      <c r="V16" s="29"/>
      <c r="W16" s="30"/>
      <c r="X16" s="29"/>
      <c r="Y16" s="30"/>
      <c r="Z16" s="30"/>
      <c r="AA16" s="28"/>
      <c r="AB16" s="29"/>
      <c r="AC16" s="30"/>
      <c r="AD16" s="29"/>
      <c r="AE16" s="30"/>
      <c r="AF16" s="30"/>
      <c r="AG16" s="28"/>
      <c r="AH16" s="29"/>
      <c r="AI16" s="30"/>
      <c r="AJ16" s="29"/>
      <c r="AK16" s="30"/>
      <c r="AL16" s="30"/>
    </row>
    <row r="17" spans="2:38" s="16" customFormat="1" x14ac:dyDescent="0.25">
      <c r="B17" s="5" t="s">
        <v>16</v>
      </c>
      <c r="C17" s="28" t="s">
        <v>17</v>
      </c>
      <c r="D17" s="31">
        <f>-D7/D6</f>
        <v>0.70290198409121674</v>
      </c>
      <c r="E17" s="32">
        <f>-E7/E6</f>
        <v>0.69145736515964185</v>
      </c>
      <c r="F17" s="31">
        <f>-F7/F6</f>
        <v>0.70290198409121674</v>
      </c>
      <c r="G17" s="32">
        <f>-G7/G6</f>
        <v>0.69145736515964185</v>
      </c>
      <c r="H17" s="32">
        <f>-H7/H6</f>
        <v>0.69658890581820587</v>
      </c>
      <c r="I17" s="28"/>
      <c r="J17" s="31">
        <f>-J7/J6</f>
        <v>0.62196176970853889</v>
      </c>
      <c r="K17" s="32">
        <f>-K7/K6</f>
        <v>0.58764734672898655</v>
      </c>
      <c r="L17" s="31">
        <f>-L7/L6</f>
        <v>0.62196176970853889</v>
      </c>
      <c r="M17" s="32">
        <f>-M7/M6</f>
        <v>0.58764734672898655</v>
      </c>
      <c r="N17" s="32">
        <f>-N7/N6</f>
        <v>0.62817838445140906</v>
      </c>
      <c r="O17" s="28"/>
      <c r="P17" s="31">
        <f>-P7/P6</f>
        <v>0.68867944174779894</v>
      </c>
      <c r="Q17" s="32">
        <f>-Q7/Q6</f>
        <v>0.73608491239602436</v>
      </c>
      <c r="R17" s="31">
        <f>-R7/R6</f>
        <v>0.68867944174779894</v>
      </c>
      <c r="S17" s="32">
        <f>-S7/S6</f>
        <v>0.73608491239602436</v>
      </c>
      <c r="T17" s="32">
        <f>-T7/T6</f>
        <v>0.68321278091989901</v>
      </c>
      <c r="U17" s="32"/>
      <c r="V17" s="31">
        <f>-V7/V6</f>
        <v>0.79891585561095624</v>
      </c>
      <c r="W17" s="32">
        <f>-W7/W6</f>
        <v>0.79586234393945388</v>
      </c>
      <c r="X17" s="31">
        <f>-X7/X6</f>
        <v>0.79891585561095624</v>
      </c>
      <c r="Y17" s="32">
        <f>-Y7/Y6</f>
        <v>0.79586234393945388</v>
      </c>
      <c r="Z17" s="32">
        <f>-Z7/Z6</f>
        <v>0.80504484168486834</v>
      </c>
      <c r="AA17" s="32"/>
      <c r="AB17" s="31">
        <f>-AB7/AB6</f>
        <v>0.82057527876240466</v>
      </c>
      <c r="AC17" s="32">
        <f>-AC7/AC6</f>
        <v>0.71862464595011644</v>
      </c>
      <c r="AD17" s="31">
        <f>-AD7/AD6</f>
        <v>0.82057527876240466</v>
      </c>
      <c r="AE17" s="32">
        <f>-AE7/AE6</f>
        <v>0.71862464595011644</v>
      </c>
      <c r="AF17" s="32">
        <f>-AF7/AF6</f>
        <v>0.74507610056720752</v>
      </c>
      <c r="AG17" s="32"/>
      <c r="AH17" s="31">
        <f>IFERROR(-AH7/AH6,"")</f>
        <v>0.70978152881261525</v>
      </c>
      <c r="AI17" s="32">
        <f>IFERROR(-AI7/AI6,"")</f>
        <v>1.1718585352737025</v>
      </c>
      <c r="AJ17" s="31">
        <f t="shared" ref="AJ17:AL17" si="6">IFERROR(-AJ7/AJ6,"")</f>
        <v>0.70978152881261525</v>
      </c>
      <c r="AK17" s="32">
        <f t="shared" si="6"/>
        <v>1.1718585352737025</v>
      </c>
      <c r="AL17" s="32">
        <f t="shared" si="6"/>
        <v>0.89654844559796409</v>
      </c>
    </row>
    <row r="18" spans="2:38" s="16" customFormat="1" x14ac:dyDescent="0.25">
      <c r="B18" s="5" t="s">
        <v>18</v>
      </c>
      <c r="C18" s="28" t="s">
        <v>17</v>
      </c>
      <c r="D18" s="31">
        <f>-D13/D6</f>
        <v>4.3903816883077915E-2</v>
      </c>
      <c r="E18" s="32">
        <f>-E13/E6</f>
        <v>6.2404738013062608E-2</v>
      </c>
      <c r="F18" s="31">
        <f>-F13/F6</f>
        <v>4.3903816883077915E-2</v>
      </c>
      <c r="G18" s="32">
        <f>-G13/G6</f>
        <v>6.2404738013062608E-2</v>
      </c>
      <c r="H18" s="32">
        <f>-H13/H6</f>
        <v>3.9346387558533383E-2</v>
      </c>
      <c r="I18" s="28"/>
      <c r="J18" s="31">
        <f>-J13/J6</f>
        <v>4.3631203523531129E-2</v>
      </c>
      <c r="K18" s="32">
        <f>-K13/K6</f>
        <v>0.10643341659744569</v>
      </c>
      <c r="L18" s="31">
        <f>-L13/L6</f>
        <v>4.3631203523531129E-2</v>
      </c>
      <c r="M18" s="32">
        <f>-M13/M6</f>
        <v>0.10643341659744569</v>
      </c>
      <c r="N18" s="32">
        <f>-N13/N6</f>
        <v>5.3890437036998633E-2</v>
      </c>
      <c r="O18" s="28"/>
      <c r="P18" s="31">
        <f>-P13/P6</f>
        <v>2.2549944740166902E-2</v>
      </c>
      <c r="Q18" s="32">
        <f>-Q13/Q6</f>
        <v>4.0975868441929719E-3</v>
      </c>
      <c r="R18" s="31">
        <f>-R13/R6</f>
        <v>2.2549944740166902E-2</v>
      </c>
      <c r="S18" s="32">
        <f>-S13/S6</f>
        <v>4.0975868441929719E-3</v>
      </c>
      <c r="T18" s="32">
        <f>-T13/T6</f>
        <v>3.0108621053899512E-2</v>
      </c>
      <c r="U18" s="32"/>
      <c r="V18" s="31">
        <f>-V13/V6</f>
        <v>3.9414253722867873E-2</v>
      </c>
      <c r="W18" s="32">
        <f>-W13/W6</f>
        <v>1.0032535456566722E-2</v>
      </c>
      <c r="X18" s="31">
        <f>-X13/X6</f>
        <v>3.9414253722867873E-2</v>
      </c>
      <c r="Y18" s="32">
        <f>-Y13/Y6</f>
        <v>1.0032535456566722E-2</v>
      </c>
      <c r="Z18" s="32">
        <f>-Z13/Z6</f>
        <v>7.511919736598531E-3</v>
      </c>
      <c r="AA18" s="32"/>
      <c r="AB18" s="31">
        <f>-AB13/AB6</f>
        <v>8.7717171832527085E-2</v>
      </c>
      <c r="AC18" s="32">
        <f>-AC13/AC6</f>
        <v>9.2182337837149755E-2</v>
      </c>
      <c r="AD18" s="31">
        <f>-AD13/AD6</f>
        <v>8.7717171832527085E-2</v>
      </c>
      <c r="AE18" s="32">
        <f>-AE13/AE6</f>
        <v>9.2182337837149755E-2</v>
      </c>
      <c r="AF18" s="32">
        <f>-AF13/AF6</f>
        <v>4.7412390204219293E-2</v>
      </c>
      <c r="AG18" s="32"/>
      <c r="AH18" s="31">
        <f>IFERROR(-AH13/AH6,"")</f>
        <v>4.232744335345804E-2</v>
      </c>
      <c r="AI18" s="32">
        <f>IFERROR(-AI13/AI6,"")</f>
        <v>8.2197684636657109E-2</v>
      </c>
      <c r="AJ18" s="31">
        <f t="shared" ref="AJ18:AL18" si="7">IFERROR(-AJ13/AJ6,"")</f>
        <v>4.232744335345804E-2</v>
      </c>
      <c r="AK18" s="32">
        <f t="shared" si="7"/>
        <v>8.2197684636657109E-2</v>
      </c>
      <c r="AL18" s="32">
        <f t="shared" si="7"/>
        <v>7.4169608461685244E-2</v>
      </c>
    </row>
    <row r="19" spans="2:38" s="16" customFormat="1" x14ac:dyDescent="0.25">
      <c r="B19" s="5" t="s">
        <v>19</v>
      </c>
      <c r="C19" s="28" t="s">
        <v>17</v>
      </c>
      <c r="D19" s="31">
        <f>+D17+D18</f>
        <v>0.74680580097429461</v>
      </c>
      <c r="E19" s="32">
        <f>+E17+E18</f>
        <v>0.75386210317270441</v>
      </c>
      <c r="F19" s="31">
        <f>+F17+F18</f>
        <v>0.74680580097429461</v>
      </c>
      <c r="G19" s="32">
        <f>+G17+G18</f>
        <v>0.75386210317270441</v>
      </c>
      <c r="H19" s="32">
        <f>+H17+H18</f>
        <v>0.73593529337673924</v>
      </c>
      <c r="I19" s="28"/>
      <c r="J19" s="31">
        <f t="shared" ref="J19:N19" si="8">+J17+J18</f>
        <v>0.66559297323207001</v>
      </c>
      <c r="K19" s="32">
        <f t="shared" si="8"/>
        <v>0.6940807633264322</v>
      </c>
      <c r="L19" s="31">
        <f t="shared" si="8"/>
        <v>0.66559297323207001</v>
      </c>
      <c r="M19" s="32">
        <f t="shared" si="8"/>
        <v>0.6940807633264322</v>
      </c>
      <c r="N19" s="32">
        <f t="shared" si="8"/>
        <v>0.68206882148840764</v>
      </c>
      <c r="O19" s="28"/>
      <c r="P19" s="31">
        <f t="shared" ref="P19:S19" si="9">+P17+P18</f>
        <v>0.71122938648796585</v>
      </c>
      <c r="Q19" s="32">
        <f t="shared" si="9"/>
        <v>0.74018249924021728</v>
      </c>
      <c r="R19" s="31">
        <f t="shared" si="9"/>
        <v>0.71122938648796585</v>
      </c>
      <c r="S19" s="32">
        <f t="shared" si="9"/>
        <v>0.74018249924021728</v>
      </c>
      <c r="T19" s="32">
        <f>+T17+T18</f>
        <v>0.71332140197379856</v>
      </c>
      <c r="U19" s="32"/>
      <c r="V19" s="31">
        <f t="shared" ref="V19:Y19" si="10">+V17+V18</f>
        <v>0.83833010933382412</v>
      </c>
      <c r="W19" s="32">
        <f t="shared" si="10"/>
        <v>0.80589487939602056</v>
      </c>
      <c r="X19" s="31">
        <f t="shared" si="10"/>
        <v>0.83833010933382412</v>
      </c>
      <c r="Y19" s="32">
        <f t="shared" si="10"/>
        <v>0.80589487939602056</v>
      </c>
      <c r="Z19" s="32">
        <f>+Z17+Z18</f>
        <v>0.81255676142146682</v>
      </c>
      <c r="AA19" s="32"/>
      <c r="AB19" s="31">
        <f t="shared" ref="AB19:AE19" si="11">+AB17+AB18</f>
        <v>0.90829245059493169</v>
      </c>
      <c r="AC19" s="32">
        <f t="shared" si="11"/>
        <v>0.81080698378726623</v>
      </c>
      <c r="AD19" s="31">
        <f t="shared" si="11"/>
        <v>0.90829245059493169</v>
      </c>
      <c r="AE19" s="32">
        <f t="shared" si="11"/>
        <v>0.81080698378726623</v>
      </c>
      <c r="AF19" s="32">
        <f>+AF17+AF18</f>
        <v>0.7924884907714268</v>
      </c>
      <c r="AG19" s="32"/>
      <c r="AH19" s="31">
        <f>IFERROR(+AH17+AH18,"")</f>
        <v>0.75210897216607331</v>
      </c>
      <c r="AI19" s="32">
        <f>IFERROR(+AI17+AI18,"")</f>
        <v>1.2540562199103595</v>
      </c>
      <c r="AJ19" s="31">
        <f t="shared" ref="AJ19:AL19" si="12">IFERROR(+AJ17+AJ18,"")</f>
        <v>0.75210897216607331</v>
      </c>
      <c r="AK19" s="32">
        <f t="shared" si="12"/>
        <v>1.2540562199103595</v>
      </c>
      <c r="AL19" s="32">
        <f t="shared" si="12"/>
        <v>0.97071805405964939</v>
      </c>
    </row>
    <row r="20" spans="2:38" s="16" customFormat="1" x14ac:dyDescent="0.25">
      <c r="B20" s="5" t="s">
        <v>20</v>
      </c>
      <c r="C20" s="28" t="s">
        <v>17</v>
      </c>
      <c r="D20" s="31">
        <f>-D8/D6</f>
        <v>0.10196931360996664</v>
      </c>
      <c r="E20" s="32">
        <f>-E8/E6</f>
        <v>0.10528385193306684</v>
      </c>
      <c r="F20" s="31">
        <f>-F8/F6</f>
        <v>0.10196931360996664</v>
      </c>
      <c r="G20" s="32">
        <f>-G8/G6</f>
        <v>0.10528385193306684</v>
      </c>
      <c r="H20" s="32">
        <f>-H8/H6</f>
        <v>0.11096486112334072</v>
      </c>
      <c r="I20" s="32"/>
      <c r="J20" s="31">
        <f>-J8/J6</f>
        <v>0.10412192720334801</v>
      </c>
      <c r="K20" s="32">
        <f>-K8/K6</f>
        <v>0.10227603475841628</v>
      </c>
      <c r="L20" s="31">
        <f>-L8/L6</f>
        <v>0.10412192720334801</v>
      </c>
      <c r="M20" s="32">
        <f>-M8/M6</f>
        <v>0.10227603475841628</v>
      </c>
      <c r="N20" s="32">
        <f>-N8/N6</f>
        <v>0.1104288228444681</v>
      </c>
      <c r="O20" s="32"/>
      <c r="P20" s="31">
        <f>-P8/P6</f>
        <v>0.13320304847265593</v>
      </c>
      <c r="Q20" s="32">
        <f>-Q8/Q6</f>
        <v>0.14400921446673948</v>
      </c>
      <c r="R20" s="31">
        <f>-R8/R6</f>
        <v>0.13320304847265593</v>
      </c>
      <c r="S20" s="32">
        <f>-S8/S6</f>
        <v>0.14400921446673948</v>
      </c>
      <c r="T20" s="32">
        <f>-T8/T6</f>
        <v>0.14438650331950506</v>
      </c>
      <c r="U20" s="32"/>
      <c r="V20" s="31">
        <f>-V8/V6</f>
        <v>6.7288667615744147E-2</v>
      </c>
      <c r="W20" s="32">
        <f>-W8/W6</f>
        <v>7.5609403923378657E-2</v>
      </c>
      <c r="X20" s="31">
        <f>-X8/X6</f>
        <v>6.7288667615744147E-2</v>
      </c>
      <c r="Y20" s="32">
        <f>-Y8/Y6</f>
        <v>7.5609403923378657E-2</v>
      </c>
      <c r="Z20" s="32">
        <f>-Z8/Z6</f>
        <v>7.9695113175121998E-2</v>
      </c>
      <c r="AA20" s="32"/>
      <c r="AB20" s="31">
        <f>-AB8/AB6</f>
        <v>6.7927844598698064E-2</v>
      </c>
      <c r="AC20" s="32">
        <f>-AC8/AC6</f>
        <v>6.2194832500950988E-2</v>
      </c>
      <c r="AD20" s="31">
        <f>-AD8/AD6</f>
        <v>6.7927844598698064E-2</v>
      </c>
      <c r="AE20" s="32">
        <f>-AE8/AE6</f>
        <v>6.2194832500950988E-2</v>
      </c>
      <c r="AF20" s="32">
        <f>-AF8/AF6</f>
        <v>7.3119294185481409E-2</v>
      </c>
      <c r="AG20" s="32"/>
      <c r="AH20" s="31">
        <f>IFERROR(-AH8/AH6,"")</f>
        <v>0.16481554258689529</v>
      </c>
      <c r="AI20" s="32">
        <f>IFERROR(-AI8/AI6,"")</f>
        <v>0.2812867306430199</v>
      </c>
      <c r="AJ20" s="31">
        <f t="shared" ref="AJ20:AL20" si="13">IFERROR(-AJ8/AJ6,"")</f>
        <v>0.16481554258689529</v>
      </c>
      <c r="AK20" s="32">
        <f t="shared" si="13"/>
        <v>0.2812867306430199</v>
      </c>
      <c r="AL20" s="32">
        <f t="shared" si="13"/>
        <v>0.2471628552730393</v>
      </c>
    </row>
    <row r="21" spans="2:38" s="16" customFormat="1" x14ac:dyDescent="0.25">
      <c r="B21" s="28" t="s">
        <v>21</v>
      </c>
      <c r="C21" s="28" t="s">
        <v>17</v>
      </c>
      <c r="D21" s="33">
        <f>+D20+D19</f>
        <v>0.84877511458426125</v>
      </c>
      <c r="E21" s="34">
        <f>+E20+E19</f>
        <v>0.8591459551057713</v>
      </c>
      <c r="F21" s="33">
        <f>+F20+F19</f>
        <v>0.84877511458426125</v>
      </c>
      <c r="G21" s="34">
        <f>+G20+G19</f>
        <v>0.8591459551057713</v>
      </c>
      <c r="H21" s="34">
        <f>+H20+H19</f>
        <v>0.84690015450007994</v>
      </c>
      <c r="I21" s="34"/>
      <c r="J21" s="33">
        <f t="shared" ref="J21:N21" si="14">+J20+J19</f>
        <v>0.76971490043541801</v>
      </c>
      <c r="K21" s="34">
        <f t="shared" si="14"/>
        <v>0.79635679808484849</v>
      </c>
      <c r="L21" s="33">
        <f t="shared" si="14"/>
        <v>0.76971490043541801</v>
      </c>
      <c r="M21" s="34">
        <f t="shared" si="14"/>
        <v>0.79635679808484849</v>
      </c>
      <c r="N21" s="34">
        <f t="shared" si="14"/>
        <v>0.79249764433287573</v>
      </c>
      <c r="O21" s="34"/>
      <c r="P21" s="33">
        <f t="shared" ref="P21:S21" si="15">+P20+P19</f>
        <v>0.84443243496062181</v>
      </c>
      <c r="Q21" s="34">
        <f t="shared" si="15"/>
        <v>0.88419171370695682</v>
      </c>
      <c r="R21" s="33">
        <f t="shared" si="15"/>
        <v>0.84443243496062181</v>
      </c>
      <c r="S21" s="34">
        <f t="shared" si="15"/>
        <v>0.88419171370695682</v>
      </c>
      <c r="T21" s="34">
        <f>+T20+T19</f>
        <v>0.85770790529330365</v>
      </c>
      <c r="U21" s="34"/>
      <c r="V21" s="33">
        <f t="shared" ref="V21:Y21" si="16">+V20+V19</f>
        <v>0.90561877694956827</v>
      </c>
      <c r="W21" s="34">
        <f t="shared" si="16"/>
        <v>0.88150428331939923</v>
      </c>
      <c r="X21" s="33">
        <f t="shared" si="16"/>
        <v>0.90561877694956827</v>
      </c>
      <c r="Y21" s="34">
        <f t="shared" si="16"/>
        <v>0.88150428331939923</v>
      </c>
      <c r="Z21" s="34">
        <f>+Z20+Z19</f>
        <v>0.89225187459658883</v>
      </c>
      <c r="AA21" s="34"/>
      <c r="AB21" s="33">
        <f t="shared" ref="AB21:AE21" si="17">+AB20+AB19</f>
        <v>0.97622029519362974</v>
      </c>
      <c r="AC21" s="34">
        <f t="shared" si="17"/>
        <v>0.87300181628821727</v>
      </c>
      <c r="AD21" s="33">
        <f t="shared" si="17"/>
        <v>0.97622029519362974</v>
      </c>
      <c r="AE21" s="34">
        <f t="shared" si="17"/>
        <v>0.87300181628821727</v>
      </c>
      <c r="AF21" s="34">
        <f>+AF20+AF19</f>
        <v>0.86560778495690816</v>
      </c>
      <c r="AG21" s="34"/>
      <c r="AH21" s="33">
        <f>IFERROR(+AH20+AH19,"")</f>
        <v>0.91692451475296854</v>
      </c>
      <c r="AI21" s="34">
        <f>IFERROR(+AI20+AI19,"")</f>
        <v>1.5353429505533795</v>
      </c>
      <c r="AJ21" s="33">
        <f t="shared" ref="AJ21:AL21" si="18">IFERROR(+AJ20+AJ19,"")</f>
        <v>0.91692451475296854</v>
      </c>
      <c r="AK21" s="34">
        <f t="shared" si="18"/>
        <v>1.5353429505533795</v>
      </c>
      <c r="AL21" s="34">
        <f t="shared" si="18"/>
        <v>1.2178809093326888</v>
      </c>
    </row>
    <row r="22" spans="2:38" s="16" customFormat="1" x14ac:dyDescent="0.25">
      <c r="B22" s="28"/>
      <c r="C22" s="28"/>
      <c r="D22" s="35"/>
      <c r="E22" s="36"/>
      <c r="F22" s="35"/>
      <c r="G22" s="36"/>
      <c r="H22" s="36"/>
      <c r="I22" s="17"/>
      <c r="J22" s="35"/>
      <c r="K22" s="36"/>
      <c r="L22" s="35"/>
      <c r="M22" s="36"/>
      <c r="N22" s="36"/>
      <c r="O22" s="17"/>
      <c r="P22" s="35"/>
      <c r="Q22" s="36"/>
      <c r="R22" s="35"/>
      <c r="S22" s="36"/>
      <c r="T22" s="36"/>
      <c r="U22" s="17"/>
      <c r="V22" s="35"/>
      <c r="W22" s="36"/>
      <c r="X22" s="35"/>
      <c r="Y22" s="36"/>
      <c r="Z22" s="36"/>
      <c r="AA22" s="18"/>
      <c r="AB22" s="29"/>
      <c r="AC22" s="30"/>
      <c r="AD22" s="29"/>
      <c r="AE22" s="30"/>
      <c r="AF22" s="36"/>
      <c r="AG22" s="18"/>
      <c r="AH22" s="29"/>
      <c r="AI22" s="30"/>
      <c r="AJ22" s="29"/>
      <c r="AK22" s="30"/>
      <c r="AL22" s="36"/>
    </row>
    <row r="23" spans="2:38" s="16" customFormat="1" x14ac:dyDescent="0.25">
      <c r="B23" s="5" t="s">
        <v>22</v>
      </c>
      <c r="C23" s="5" t="s">
        <v>7</v>
      </c>
      <c r="D23" s="11">
        <v>-64.280167725970998</v>
      </c>
      <c r="E23" s="12">
        <v>-100.95566642859602</v>
      </c>
      <c r="F23" s="11">
        <v>-64.280167725970998</v>
      </c>
      <c r="G23" s="12">
        <v>-100.95566642859602</v>
      </c>
      <c r="H23" s="12">
        <v>-826.76497748067345</v>
      </c>
      <c r="I23" s="17"/>
      <c r="J23" s="11">
        <v>-10.230467725971002</v>
      </c>
      <c r="K23" s="12">
        <v>-70.490654928596015</v>
      </c>
      <c r="L23" s="11">
        <v>-10.230467725971002</v>
      </c>
      <c r="M23" s="12">
        <v>-70.490654928596015</v>
      </c>
      <c r="N23" s="12">
        <v>-421.88752413689497</v>
      </c>
      <c r="O23" s="17"/>
      <c r="P23" s="11">
        <v>0</v>
      </c>
      <c r="Q23" s="12">
        <v>0</v>
      </c>
      <c r="R23" s="11">
        <v>0</v>
      </c>
      <c r="S23" s="12">
        <v>0</v>
      </c>
      <c r="T23" s="12">
        <v>-70.379379231497197</v>
      </c>
      <c r="U23" s="17"/>
      <c r="V23" s="11">
        <v>-19</v>
      </c>
      <c r="W23" s="12">
        <v>0</v>
      </c>
      <c r="X23" s="11">
        <v>-19</v>
      </c>
      <c r="Y23" s="12">
        <v>0</v>
      </c>
      <c r="Z23" s="12">
        <v>-187.76175000000001</v>
      </c>
      <c r="AA23" s="18"/>
      <c r="AB23" s="37">
        <v>-35.049699999999994</v>
      </c>
      <c r="AC23" s="14">
        <v>0</v>
      </c>
      <c r="AD23" s="37">
        <v>-35.049699999999994</v>
      </c>
      <c r="AE23" s="14">
        <v>0</v>
      </c>
      <c r="AF23" s="12">
        <v>-63.071993275509357</v>
      </c>
      <c r="AG23" s="18"/>
      <c r="AH23" s="37">
        <v>0</v>
      </c>
      <c r="AI23" s="14">
        <v>-30.465011500000003</v>
      </c>
      <c r="AJ23" s="37">
        <v>0</v>
      </c>
      <c r="AK23" s="14">
        <v>-30.465011500000003</v>
      </c>
      <c r="AL23" s="12">
        <v>-83.664330836771995</v>
      </c>
    </row>
    <row r="24" spans="2:38" s="16" customFormat="1" x14ac:dyDescent="0.25">
      <c r="B24" s="5" t="s">
        <v>23</v>
      </c>
      <c r="C24" s="5" t="s">
        <v>7</v>
      </c>
      <c r="D24" s="11">
        <v>111.67605796565566</v>
      </c>
      <c r="E24" s="12">
        <v>50.538700529420353</v>
      </c>
      <c r="F24" s="11">
        <v>111.67605796565566</v>
      </c>
      <c r="G24" s="12">
        <v>50.538700529420353</v>
      </c>
      <c r="H24" s="12">
        <v>199.36284348114947</v>
      </c>
      <c r="I24" s="17"/>
      <c r="J24" s="11">
        <v>-18.75351406395971</v>
      </c>
      <c r="K24" s="12">
        <v>7.5527011936350172</v>
      </c>
      <c r="L24" s="11">
        <v>-18.75351406395971</v>
      </c>
      <c r="M24" s="12">
        <v>7.5527011936350172</v>
      </c>
      <c r="N24" s="12">
        <v>-1.351178795640682</v>
      </c>
      <c r="O24" s="17"/>
      <c r="P24" s="11">
        <v>79.445022092661958</v>
      </c>
      <c r="Q24" s="12">
        <v>29.867223342280184</v>
      </c>
      <c r="R24" s="11">
        <v>79.445022092661958</v>
      </c>
      <c r="S24" s="12">
        <v>29.867223342280184</v>
      </c>
      <c r="T24" s="12">
        <v>130.18971244167327</v>
      </c>
      <c r="U24" s="17"/>
      <c r="V24" s="11">
        <v>29.222614572696401</v>
      </c>
      <c r="W24" s="12">
        <v>24.468926762506999</v>
      </c>
      <c r="X24" s="11">
        <v>29.222614572696401</v>
      </c>
      <c r="Y24" s="12">
        <v>24.468926762506999</v>
      </c>
      <c r="Z24" s="12">
        <v>63.283401393624501</v>
      </c>
      <c r="AA24" s="18"/>
      <c r="AB24" s="37">
        <v>19.154421566044793</v>
      </c>
      <c r="AC24" s="14">
        <v>-11.350150769001846</v>
      </c>
      <c r="AD24" s="37">
        <v>19.154421566044793</v>
      </c>
      <c r="AE24" s="14">
        <v>-11.350150769001846</v>
      </c>
      <c r="AF24" s="12">
        <v>7.240908441492393</v>
      </c>
      <c r="AG24" s="18"/>
      <c r="AH24" s="37">
        <v>2.6075137982122292</v>
      </c>
      <c r="AI24" s="14">
        <v>0</v>
      </c>
      <c r="AJ24" s="37">
        <v>2.6075137982122292</v>
      </c>
      <c r="AK24" s="14">
        <v>0</v>
      </c>
      <c r="AL24" s="12">
        <v>0</v>
      </c>
    </row>
    <row r="25" spans="2:38" s="16" customFormat="1" x14ac:dyDescent="0.25">
      <c r="B25" s="5" t="s">
        <v>24</v>
      </c>
      <c r="C25" s="5" t="s">
        <v>7</v>
      </c>
      <c r="D25" s="11">
        <v>-39.469624199999998</v>
      </c>
      <c r="E25" s="12">
        <v>-37.219336920000003</v>
      </c>
      <c r="F25" s="11">
        <v>-39.469624199999998</v>
      </c>
      <c r="G25" s="12">
        <v>-37.219336920000003</v>
      </c>
      <c r="H25" s="12">
        <v>-44.369806479999994</v>
      </c>
      <c r="I25" s="17"/>
      <c r="J25" s="11">
        <v>-24.159010999999996</v>
      </c>
      <c r="K25" s="12">
        <v>-27.095652809999997</v>
      </c>
      <c r="L25" s="11">
        <v>-24.159010999999996</v>
      </c>
      <c r="M25" s="12">
        <v>-27.095652809999997</v>
      </c>
      <c r="N25" s="12">
        <v>-22.741112999999995</v>
      </c>
      <c r="O25" s="17"/>
      <c r="P25" s="11">
        <v>-3.6366049899999999</v>
      </c>
      <c r="Q25" s="12">
        <v>-4.60881337</v>
      </c>
      <c r="R25" s="11">
        <v>-3.6366049899999999</v>
      </c>
      <c r="S25" s="12">
        <v>-4.60881337</v>
      </c>
      <c r="T25" s="12">
        <v>14.152410929999999</v>
      </c>
      <c r="U25" s="17"/>
      <c r="V25" s="11">
        <v>0.1167381899999998</v>
      </c>
      <c r="W25" s="12">
        <v>-0.32006177000000002</v>
      </c>
      <c r="X25" s="11">
        <v>0.1167381899999998</v>
      </c>
      <c r="Y25" s="12">
        <v>-0.32006177000000002</v>
      </c>
      <c r="Z25" s="12">
        <v>20.741949099999999</v>
      </c>
      <c r="AA25" s="18"/>
      <c r="AB25" s="37">
        <v>-1.6476031799999995</v>
      </c>
      <c r="AC25" s="14">
        <v>1.4176997099999999</v>
      </c>
      <c r="AD25" s="37">
        <v>-1.6476031799999995</v>
      </c>
      <c r="AE25" s="14">
        <v>1.4176997099999999</v>
      </c>
      <c r="AF25" s="12">
        <v>-39.168689829999998</v>
      </c>
      <c r="AG25" s="18"/>
      <c r="AH25" s="37">
        <v>-10.143143220000001</v>
      </c>
      <c r="AI25" s="14">
        <v>-6.6125086799999995</v>
      </c>
      <c r="AJ25" s="37">
        <v>-10.143143220000001</v>
      </c>
      <c r="AK25" s="14">
        <v>-6.6125086799999995</v>
      </c>
      <c r="AL25" s="12">
        <v>-17.354363679999999</v>
      </c>
    </row>
    <row r="26" spans="2:38" s="16" customFormat="1" x14ac:dyDescent="0.25">
      <c r="B26" s="5" t="s">
        <v>25</v>
      </c>
      <c r="C26" s="5" t="s">
        <v>7</v>
      </c>
      <c r="D26" s="11">
        <v>150.77647684999999</v>
      </c>
      <c r="E26" s="12">
        <v>125.65314423999999</v>
      </c>
      <c r="F26" s="11">
        <v>150.77647684999999</v>
      </c>
      <c r="G26" s="12">
        <v>125.65314423999999</v>
      </c>
      <c r="H26" s="12">
        <v>540.43749971</v>
      </c>
      <c r="I26" s="17"/>
      <c r="J26" s="11">
        <v>89.929230610000005</v>
      </c>
      <c r="K26" s="12">
        <v>80.263323220000004</v>
      </c>
      <c r="L26" s="11">
        <v>89.929230610000005</v>
      </c>
      <c r="M26" s="12">
        <v>80.263323220000004</v>
      </c>
      <c r="N26" s="12">
        <v>336.42232411000003</v>
      </c>
      <c r="O26" s="17"/>
      <c r="P26" s="11">
        <v>14.812292570000002</v>
      </c>
      <c r="Q26" s="12">
        <v>13.334240829999999</v>
      </c>
      <c r="R26" s="11">
        <v>14.812292570000002</v>
      </c>
      <c r="S26" s="12">
        <v>13.334240829999999</v>
      </c>
      <c r="T26" s="12">
        <v>62.039972949999999</v>
      </c>
      <c r="U26" s="17"/>
      <c r="V26" s="11">
        <v>22.22051548</v>
      </c>
      <c r="W26" s="12">
        <v>20.60768444</v>
      </c>
      <c r="X26" s="11">
        <v>22.22051548</v>
      </c>
      <c r="Y26" s="12">
        <v>20.60768444</v>
      </c>
      <c r="Z26" s="12">
        <v>88.360610430000008</v>
      </c>
      <c r="AA26" s="18"/>
      <c r="AB26" s="37">
        <v>5.7783719300000005</v>
      </c>
      <c r="AC26" s="14">
        <v>6.5333595300000002</v>
      </c>
      <c r="AD26" s="37">
        <v>5.7783719300000005</v>
      </c>
      <c r="AE26" s="14">
        <v>6.5333595300000002</v>
      </c>
      <c r="AF26" s="12">
        <v>32.186816460000003</v>
      </c>
      <c r="AG26" s="18"/>
      <c r="AH26" s="37">
        <v>18.036066260000002</v>
      </c>
      <c r="AI26" s="14">
        <v>4.9145362199999996</v>
      </c>
      <c r="AJ26" s="37">
        <v>18.036066260000002</v>
      </c>
      <c r="AK26" s="14">
        <v>4.9145362199999996</v>
      </c>
      <c r="AL26" s="12">
        <v>21.427775760000003</v>
      </c>
    </row>
    <row r="27" spans="2:38" s="16" customFormat="1" x14ac:dyDescent="0.25">
      <c r="B27" s="5"/>
      <c r="C27" s="28"/>
      <c r="D27" s="29"/>
      <c r="E27" s="30"/>
      <c r="F27" s="29"/>
      <c r="G27" s="30"/>
      <c r="H27" s="30"/>
      <c r="I27" s="28"/>
      <c r="J27" s="29"/>
      <c r="K27" s="30"/>
      <c r="L27" s="29"/>
      <c r="M27" s="30"/>
      <c r="N27" s="30"/>
      <c r="O27" s="28"/>
      <c r="P27" s="29"/>
      <c r="Q27" s="30"/>
      <c r="R27" s="29"/>
      <c r="S27" s="30"/>
      <c r="T27" s="30"/>
      <c r="U27" s="28"/>
      <c r="V27" s="29"/>
      <c r="W27" s="30"/>
      <c r="X27" s="29"/>
      <c r="Y27" s="30"/>
      <c r="Z27" s="30"/>
      <c r="AA27" s="28"/>
      <c r="AB27" s="29"/>
      <c r="AC27" s="30"/>
      <c r="AD27" s="29"/>
      <c r="AE27" s="30"/>
      <c r="AF27" s="30"/>
      <c r="AG27" s="28"/>
      <c r="AH27" s="29"/>
      <c r="AI27" s="30"/>
      <c r="AJ27" s="29"/>
      <c r="AK27" s="30"/>
      <c r="AL27" s="30"/>
    </row>
    <row r="28" spans="2:38" s="16" customFormat="1" x14ac:dyDescent="0.25">
      <c r="B28" s="5" t="s">
        <v>26</v>
      </c>
      <c r="C28" s="5" t="s">
        <v>17</v>
      </c>
      <c r="D28" s="38">
        <f t="shared" ref="D28:H31" si="19">+D23/-D$6</f>
        <v>1.73903730480152E-2</v>
      </c>
      <c r="E28" s="39">
        <f t="shared" si="19"/>
        <v>3.1019363952510683E-2</v>
      </c>
      <c r="F28" s="38">
        <f t="shared" si="19"/>
        <v>1.73903730480152E-2</v>
      </c>
      <c r="G28" s="39">
        <f t="shared" si="19"/>
        <v>3.1019363952510683E-2</v>
      </c>
      <c r="H28" s="39">
        <f t="shared" si="19"/>
        <v>6.0100927229089225E-2</v>
      </c>
      <c r="I28" s="18"/>
      <c r="J28" s="38">
        <f t="shared" ref="J28:N31" si="20">+J23/-J$6</f>
        <v>7.0339582606633129E-3</v>
      </c>
      <c r="K28" s="39">
        <f t="shared" si="20"/>
        <v>5.0874168335173636E-2</v>
      </c>
      <c r="L28" s="38">
        <f t="shared" si="20"/>
        <v>7.0339582606633129E-3</v>
      </c>
      <c r="M28" s="39">
        <f t="shared" si="20"/>
        <v>5.0874168335173636E-2</v>
      </c>
      <c r="N28" s="39">
        <f t="shared" si="20"/>
        <v>7.2331978480886946E-2</v>
      </c>
      <c r="O28" s="18"/>
      <c r="P28" s="38">
        <f t="shared" ref="P28:S31" si="21">+P23/-P$6</f>
        <v>0</v>
      </c>
      <c r="Q28" s="39">
        <f t="shared" si="21"/>
        <v>0</v>
      </c>
      <c r="R28" s="38">
        <f t="shared" si="21"/>
        <v>0</v>
      </c>
      <c r="S28" s="39">
        <f t="shared" si="21"/>
        <v>0</v>
      </c>
      <c r="T28" s="39">
        <f>+T23/-T$6</f>
        <v>2.2360681278828346E-2</v>
      </c>
      <c r="U28" s="18"/>
      <c r="V28" s="38">
        <f t="shared" ref="V28:Y31" si="22">+V23/-V$6</f>
        <v>2.5784313074920594E-2</v>
      </c>
      <c r="W28" s="39">
        <f t="shared" si="22"/>
        <v>0</v>
      </c>
      <c r="X28" s="38">
        <f t="shared" si="22"/>
        <v>2.5784313074920594E-2</v>
      </c>
      <c r="Y28" s="39">
        <f t="shared" si="22"/>
        <v>0</v>
      </c>
      <c r="Z28" s="39">
        <f>+Z23/-Z$6</f>
        <v>7.221105772840368E-2</v>
      </c>
      <c r="AA28" s="18"/>
      <c r="AB28" s="38">
        <f t="shared" ref="AB28:AE31" si="23">+AB23/-AB$6</f>
        <v>7.2537596622592876E-2</v>
      </c>
      <c r="AC28" s="39">
        <f t="shared" si="23"/>
        <v>0</v>
      </c>
      <c r="AD28" s="38">
        <f t="shared" si="23"/>
        <v>7.2537596622592876E-2</v>
      </c>
      <c r="AE28" s="39">
        <f t="shared" si="23"/>
        <v>0</v>
      </c>
      <c r="AF28" s="39">
        <f>+AF23/-AF$6</f>
        <v>3.4615098621455856E-2</v>
      </c>
      <c r="AG28" s="18"/>
      <c r="AH28" s="38">
        <f t="shared" ref="AH28:AL31" si="24">IFERROR(+AH23/-AH$6,"")</f>
        <v>0</v>
      </c>
      <c r="AI28" s="39">
        <f t="shared" si="24"/>
        <v>0.42422679729010104</v>
      </c>
      <c r="AJ28" s="38">
        <f t="shared" si="24"/>
        <v>0</v>
      </c>
      <c r="AK28" s="39">
        <f t="shared" si="24"/>
        <v>0.42422679729010104</v>
      </c>
      <c r="AL28" s="39">
        <f t="shared" si="24"/>
        <v>0.23641691196785472</v>
      </c>
    </row>
    <row r="29" spans="2:38" s="16" customFormat="1" x14ac:dyDescent="0.25">
      <c r="B29" s="5" t="s">
        <v>27</v>
      </c>
      <c r="C29" s="5" t="s">
        <v>17</v>
      </c>
      <c r="D29" s="38">
        <f t="shared" si="19"/>
        <v>-3.0212869338389469E-2</v>
      </c>
      <c r="E29" s="39">
        <f t="shared" si="19"/>
        <v>-1.5528383902233191E-2</v>
      </c>
      <c r="F29" s="38">
        <f t="shared" si="19"/>
        <v>-3.0212869338389469E-2</v>
      </c>
      <c r="G29" s="39">
        <f t="shared" si="19"/>
        <v>-1.5528383902233191E-2</v>
      </c>
      <c r="H29" s="39">
        <f t="shared" si="19"/>
        <v>-1.4492500377502939E-2</v>
      </c>
      <c r="I29" s="18"/>
      <c r="J29" s="38">
        <f t="shared" si="20"/>
        <v>1.2893978916700502E-2</v>
      </c>
      <c r="K29" s="39">
        <f t="shared" si="20"/>
        <v>-5.4508983112650971E-3</v>
      </c>
      <c r="L29" s="38">
        <f t="shared" si="20"/>
        <v>1.2893978916700502E-2</v>
      </c>
      <c r="M29" s="39">
        <f t="shared" si="20"/>
        <v>-5.4508983112650971E-3</v>
      </c>
      <c r="N29" s="39">
        <f t="shared" si="20"/>
        <v>2.3165756268820074E-4</v>
      </c>
      <c r="O29" s="18"/>
      <c r="P29" s="38">
        <f t="shared" si="21"/>
        <v>-9.9100663462651964E-2</v>
      </c>
      <c r="Q29" s="39">
        <f t="shared" si="21"/>
        <v>-4.0251133837616672E-2</v>
      </c>
      <c r="R29" s="38">
        <f t="shared" si="21"/>
        <v>-9.9100663462651964E-2</v>
      </c>
      <c r="S29" s="39">
        <f t="shared" si="21"/>
        <v>-4.0251133837616672E-2</v>
      </c>
      <c r="T29" s="39">
        <f>+T24/-T$6</f>
        <v>-4.1363403563351379E-2</v>
      </c>
      <c r="U29" s="18"/>
      <c r="V29" s="38">
        <f t="shared" si="22"/>
        <v>-3.9657107526849519E-2</v>
      </c>
      <c r="W29" s="39">
        <f t="shared" si="22"/>
        <v>-3.9739382849596369E-2</v>
      </c>
      <c r="X29" s="38">
        <f t="shared" si="22"/>
        <v>-3.9657107526849519E-2</v>
      </c>
      <c r="Y29" s="39">
        <f t="shared" si="22"/>
        <v>-3.9739382849596369E-2</v>
      </c>
      <c r="Z29" s="39">
        <f>+Z24/-Z$6</f>
        <v>-2.4338084574119921E-2</v>
      </c>
      <c r="AA29" s="18"/>
      <c r="AB29" s="38">
        <f t="shared" si="23"/>
        <v>-3.9641300926879577E-2</v>
      </c>
      <c r="AC29" s="39">
        <f t="shared" si="23"/>
        <v>2.5828482177904975E-2</v>
      </c>
      <c r="AD29" s="38">
        <f t="shared" si="23"/>
        <v>-3.9641300926879577E-2</v>
      </c>
      <c r="AE29" s="39">
        <f t="shared" si="23"/>
        <v>2.5828482177904975E-2</v>
      </c>
      <c r="AF29" s="39">
        <f>+AF24/-AF$6</f>
        <v>-3.9739470214034903E-3</v>
      </c>
      <c r="AG29" s="18"/>
      <c r="AH29" s="38">
        <f t="shared" si="24"/>
        <v>-1.1845207600821707E-2</v>
      </c>
      <c r="AI29" s="39">
        <f t="shared" si="24"/>
        <v>0</v>
      </c>
      <c r="AJ29" s="38">
        <f t="shared" si="24"/>
        <v>-1.1845207600821707E-2</v>
      </c>
      <c r="AK29" s="39">
        <f t="shared" si="24"/>
        <v>0</v>
      </c>
      <c r="AL29" s="39">
        <f t="shared" si="24"/>
        <v>0</v>
      </c>
    </row>
    <row r="30" spans="2:38" s="16" customFormat="1" x14ac:dyDescent="0.25">
      <c r="B30" s="5" t="s">
        <v>24</v>
      </c>
      <c r="C30" s="5" t="s">
        <v>17</v>
      </c>
      <c r="D30" s="38">
        <f t="shared" si="19"/>
        <v>1.067812224493694E-2</v>
      </c>
      <c r="E30" s="39">
        <f t="shared" si="19"/>
        <v>1.1435912404274679E-2</v>
      </c>
      <c r="F30" s="38">
        <f t="shared" si="19"/>
        <v>1.067812224493694E-2</v>
      </c>
      <c r="G30" s="39">
        <f t="shared" si="19"/>
        <v>1.1435912404274679E-2</v>
      </c>
      <c r="H30" s="39">
        <f t="shared" si="19"/>
        <v>3.225422681242672E-3</v>
      </c>
      <c r="I30" s="18"/>
      <c r="J30" s="38">
        <f t="shared" si="20"/>
        <v>1.6610528427895215E-2</v>
      </c>
      <c r="K30" s="39">
        <f t="shared" si="20"/>
        <v>1.9555341110161193E-2</v>
      </c>
      <c r="L30" s="38">
        <f t="shared" si="20"/>
        <v>1.6610528427895215E-2</v>
      </c>
      <c r="M30" s="39">
        <f t="shared" si="20"/>
        <v>1.9555341110161193E-2</v>
      </c>
      <c r="N30" s="39">
        <f t="shared" si="20"/>
        <v>3.8989294587760178E-3</v>
      </c>
      <c r="O30" s="18"/>
      <c r="P30" s="38">
        <f t="shared" si="21"/>
        <v>4.5363442260767991E-3</v>
      </c>
      <c r="Q30" s="39">
        <f t="shared" si="21"/>
        <v>6.2111553411748968E-3</v>
      </c>
      <c r="R30" s="38">
        <f t="shared" si="21"/>
        <v>4.5363442260767991E-3</v>
      </c>
      <c r="S30" s="39">
        <f t="shared" si="21"/>
        <v>6.2111553411748968E-3</v>
      </c>
      <c r="T30" s="39">
        <f>+T25/-T$6</f>
        <v>-4.4964527051570098E-3</v>
      </c>
      <c r="U30" s="18"/>
      <c r="V30" s="38">
        <f t="shared" si="22"/>
        <v>-1.5842179151366102E-4</v>
      </c>
      <c r="W30" s="39">
        <f t="shared" si="22"/>
        <v>5.1980445799684554E-4</v>
      </c>
      <c r="X30" s="38">
        <f t="shared" si="22"/>
        <v>-1.5842179151366102E-4</v>
      </c>
      <c r="Y30" s="39">
        <f t="shared" si="22"/>
        <v>5.1980445799684554E-4</v>
      </c>
      <c r="Z30" s="39">
        <f>+Z25/-Z$6</f>
        <v>-7.9771203871912711E-3</v>
      </c>
      <c r="AA30" s="18"/>
      <c r="AB30" s="38">
        <f t="shared" si="23"/>
        <v>3.4098201943223842E-3</v>
      </c>
      <c r="AC30" s="39">
        <f t="shared" si="23"/>
        <v>-3.2261273386217952E-3</v>
      </c>
      <c r="AD30" s="38">
        <f t="shared" si="23"/>
        <v>3.4098201943223842E-3</v>
      </c>
      <c r="AE30" s="39">
        <f t="shared" si="23"/>
        <v>-3.2261273386217952E-3</v>
      </c>
      <c r="AF30" s="39">
        <f>+AF25/-AF$6</f>
        <v>2.1496515187274547E-2</v>
      </c>
      <c r="AG30" s="18"/>
      <c r="AH30" s="38">
        <f t="shared" si="24"/>
        <v>4.6077469368769261E-2</v>
      </c>
      <c r="AI30" s="39">
        <f t="shared" si="24"/>
        <v>9.2079511585590343E-2</v>
      </c>
      <c r="AJ30" s="38">
        <f t="shared" si="24"/>
        <v>4.6077469368769261E-2</v>
      </c>
      <c r="AK30" s="39">
        <f t="shared" si="24"/>
        <v>9.2079511585590343E-2</v>
      </c>
      <c r="AL30" s="39">
        <f t="shared" si="24"/>
        <v>4.9039597034455824E-2</v>
      </c>
    </row>
    <row r="31" spans="2:38" s="16" customFormat="1" x14ac:dyDescent="0.25">
      <c r="B31" s="5" t="s">
        <v>25</v>
      </c>
      <c r="C31" s="5" t="s">
        <v>17</v>
      </c>
      <c r="D31" s="38">
        <f t="shared" si="19"/>
        <v>-4.079110668262214E-2</v>
      </c>
      <c r="E31" s="39">
        <f t="shared" si="19"/>
        <v>-3.8607843926369748E-2</v>
      </c>
      <c r="F31" s="38">
        <f t="shared" si="19"/>
        <v>-4.079110668262214E-2</v>
      </c>
      <c r="G31" s="39">
        <f t="shared" si="19"/>
        <v>-3.8607843926369748E-2</v>
      </c>
      <c r="H31" s="39">
        <f t="shared" si="19"/>
        <v>-3.9286611947348622E-2</v>
      </c>
      <c r="I31" s="18"/>
      <c r="J31" s="38">
        <f t="shared" si="20"/>
        <v>-6.1830844050120667E-2</v>
      </c>
      <c r="K31" s="39">
        <f t="shared" si="20"/>
        <v>-5.7927250367739776E-2</v>
      </c>
      <c r="L31" s="38">
        <f t="shared" si="20"/>
        <v>-6.1830844050120667E-2</v>
      </c>
      <c r="M31" s="39">
        <f t="shared" si="20"/>
        <v>-5.7927250367739776E-2</v>
      </c>
      <c r="N31" s="39">
        <f t="shared" si="20"/>
        <v>-5.7679099086415546E-2</v>
      </c>
      <c r="O31" s="18"/>
      <c r="P31" s="38">
        <f t="shared" si="21"/>
        <v>-1.8477029553567153E-2</v>
      </c>
      <c r="Q31" s="39">
        <f t="shared" si="21"/>
        <v>-1.7970144265522056E-2</v>
      </c>
      <c r="R31" s="38">
        <f t="shared" si="21"/>
        <v>-1.8477029553567153E-2</v>
      </c>
      <c r="S31" s="39">
        <f t="shared" si="21"/>
        <v>-1.7970144265522056E-2</v>
      </c>
      <c r="T31" s="39">
        <f>+T26/-T$6</f>
        <v>-1.9711115341313454E-2</v>
      </c>
      <c r="U31" s="18"/>
      <c r="V31" s="38">
        <f t="shared" si="22"/>
        <v>-3.0154775148549442E-2</v>
      </c>
      <c r="W31" s="39">
        <f t="shared" si="22"/>
        <v>-3.3468434049165656E-2</v>
      </c>
      <c r="X31" s="38">
        <f t="shared" si="22"/>
        <v>-3.0154775148549442E-2</v>
      </c>
      <c r="Y31" s="39">
        <f t="shared" si="22"/>
        <v>-3.3468434049165656E-2</v>
      </c>
      <c r="Z31" s="39">
        <f>+Z26/-Z$6</f>
        <v>-3.3982497184212007E-2</v>
      </c>
      <c r="AA31" s="18"/>
      <c r="AB31" s="38">
        <f t="shared" si="23"/>
        <v>-1.1958710408181913E-2</v>
      </c>
      <c r="AC31" s="39">
        <f t="shared" si="23"/>
        <v>-1.4867358470982719E-2</v>
      </c>
      <c r="AD31" s="38">
        <f t="shared" si="23"/>
        <v>-1.1958710408181913E-2</v>
      </c>
      <c r="AE31" s="39">
        <f t="shared" si="23"/>
        <v>-1.4867358470982719E-2</v>
      </c>
      <c r="AF31" s="39">
        <f>+AF26/-AF$6</f>
        <v>-1.7664731495115431E-2</v>
      </c>
      <c r="AG31" s="18"/>
      <c r="AH31" s="38">
        <f t="shared" si="24"/>
        <v>-8.1932816347262696E-2</v>
      </c>
      <c r="AI31" s="39">
        <f t="shared" si="24"/>
        <v>-6.8435160800014772E-2</v>
      </c>
      <c r="AJ31" s="38">
        <f t="shared" si="24"/>
        <v>-8.1932816347262696E-2</v>
      </c>
      <c r="AK31" s="39">
        <f t="shared" si="24"/>
        <v>-6.8435160800014772E-2</v>
      </c>
      <c r="AL31" s="39">
        <f t="shared" si="24"/>
        <v>-6.0550159486751097E-2</v>
      </c>
    </row>
    <row r="32" spans="2:38" s="16" customFormat="1" x14ac:dyDescent="0.25">
      <c r="B32" s="5"/>
      <c r="C32" s="5"/>
      <c r="D32" s="38"/>
      <c r="E32" s="39"/>
      <c r="F32" s="38"/>
      <c r="G32" s="39"/>
      <c r="H32" s="39"/>
      <c r="I32" s="18"/>
      <c r="J32" s="38"/>
      <c r="K32" s="39"/>
      <c r="L32" s="38"/>
      <c r="M32" s="39"/>
      <c r="N32" s="39"/>
      <c r="O32" s="18"/>
      <c r="P32" s="38"/>
      <c r="Q32" s="39"/>
      <c r="R32" s="38"/>
      <c r="S32" s="39"/>
      <c r="T32" s="39"/>
      <c r="U32" s="18"/>
      <c r="V32" s="38"/>
      <c r="W32" s="39"/>
      <c r="X32" s="38"/>
      <c r="Y32" s="39"/>
      <c r="Z32" s="39"/>
      <c r="AA32" s="18"/>
      <c r="AB32" s="38"/>
      <c r="AC32" s="39"/>
      <c r="AD32" s="38"/>
      <c r="AE32" s="39"/>
      <c r="AF32" s="39"/>
      <c r="AG32" s="18"/>
      <c r="AH32" s="38"/>
      <c r="AI32" s="39"/>
      <c r="AJ32" s="38"/>
      <c r="AK32" s="39"/>
      <c r="AL32" s="39"/>
    </row>
    <row r="33" spans="2:38" s="16" customFormat="1" x14ac:dyDescent="0.25">
      <c r="B33" s="5" t="s">
        <v>28</v>
      </c>
      <c r="C33" s="28" t="s">
        <v>17</v>
      </c>
      <c r="D33" s="31">
        <f>+(D6+D11)/D6</f>
        <v>0.94919812827587824</v>
      </c>
      <c r="E33" s="32">
        <f>+(E6+E11)/E6</f>
        <v>0.9424449634068689</v>
      </c>
      <c r="F33" s="31">
        <f>+(F6+F11)/F6</f>
        <v>0.94919812827587824</v>
      </c>
      <c r="G33" s="32">
        <f>+(G6+G11)/G6</f>
        <v>0.9424449634068689</v>
      </c>
      <c r="H33" s="32">
        <f>+(H6+H11)/H6</f>
        <v>0.94219177010618016</v>
      </c>
      <c r="I33" s="32"/>
      <c r="J33" s="31">
        <f>+(J6+J11)/J6</f>
        <v>0.9485386698279582</v>
      </c>
      <c r="K33" s="32">
        <f>+(K6+K11)/K6</f>
        <v>0.91856530851885532</v>
      </c>
      <c r="L33" s="31">
        <f>+(L6+L11)/L6</f>
        <v>0.9485386698279582</v>
      </c>
      <c r="M33" s="32">
        <f>+(M6+M11)/M6</f>
        <v>0.91856530851885532</v>
      </c>
      <c r="N33" s="32">
        <f>+(N6+N11)/N6</f>
        <v>0.9287817416662657</v>
      </c>
      <c r="O33" s="32"/>
      <c r="P33" s="31">
        <f>+(P6+P11)/P6</f>
        <v>0.9788264603556982</v>
      </c>
      <c r="Q33" s="32">
        <f>+(Q6+Q11)/Q6</f>
        <v>0.99076857008221142</v>
      </c>
      <c r="R33" s="31">
        <f>+(R6+R11)/R6</f>
        <v>0.9788264603556982</v>
      </c>
      <c r="S33" s="32">
        <f>+(S6+S11)/S6</f>
        <v>0.99076857008221142</v>
      </c>
      <c r="T33" s="32">
        <f>+(T6+T11)/T6</f>
        <v>0.95931939414208467</v>
      </c>
      <c r="U33" s="32"/>
      <c r="V33" s="31">
        <f>+(V6+V11)/V6</f>
        <v>0.95494870385181774</v>
      </c>
      <c r="W33" s="32">
        <f>+(W6+W11)/W6</f>
        <v>0.96096370820468047</v>
      </c>
      <c r="X33" s="31">
        <f>+(X6+X11)/X6</f>
        <v>0.95494870385181774</v>
      </c>
      <c r="Y33" s="32">
        <f>+(Y6+Y11)/Y6</f>
        <v>0.96096370820468047</v>
      </c>
      <c r="Z33" s="32">
        <f>+(Z6+Z11)/Z6</f>
        <v>0.9615996601384369</v>
      </c>
      <c r="AA33" s="32"/>
      <c r="AB33" s="31">
        <f>+(AB6+AB11)/AB6</f>
        <v>0.90684924791448729</v>
      </c>
      <c r="AC33" s="32">
        <f>+(AC6+AC11)/AC6</f>
        <v>0.924665549919374</v>
      </c>
      <c r="AD33" s="31">
        <f>+(AD6+AD11)/AD6</f>
        <v>0.90684924791448729</v>
      </c>
      <c r="AE33" s="32">
        <f>+(AE6+AE11)/AE6</f>
        <v>0.924665549919374</v>
      </c>
      <c r="AF33" s="32">
        <f>+(AF6+AF11)/AF6</f>
        <v>0.94070763534134616</v>
      </c>
      <c r="AG33" s="32"/>
      <c r="AH33" s="31">
        <f>IFERROR(+(AH6+AH11)/AH6,"")</f>
        <v>0.91936384729536536</v>
      </c>
      <c r="AI33" s="32">
        <f>IFERROR(+(AI6+AI11)/AI6,"")</f>
        <v>0.85389000943175364</v>
      </c>
      <c r="AJ33" s="31">
        <f t="shared" ref="AJ33:AL33" si="25">IFERROR(+(AJ6+AJ11)/AJ6,"")</f>
        <v>0.91936384729536536</v>
      </c>
      <c r="AK33" s="32">
        <f t="shared" si="25"/>
        <v>0.85389000943175364</v>
      </c>
      <c r="AL33" s="32">
        <f t="shared" si="25"/>
        <v>0.87592095212457521</v>
      </c>
    </row>
    <row r="34" spans="2:38" s="16" customFormat="1" x14ac:dyDescent="0.25">
      <c r="B34" s="40"/>
      <c r="C34" s="40"/>
      <c r="D34" s="41"/>
      <c r="E34" s="41"/>
      <c r="F34" s="41"/>
      <c r="G34" s="41"/>
      <c r="H34" s="41"/>
      <c r="J34" s="41"/>
      <c r="K34" s="41"/>
      <c r="L34" s="41"/>
      <c r="M34" s="41"/>
      <c r="N34" s="41"/>
      <c r="P34" s="41"/>
      <c r="Q34" s="41"/>
      <c r="R34" s="41"/>
      <c r="S34" s="41"/>
      <c r="T34" s="41"/>
      <c r="V34" s="41"/>
      <c r="W34" s="41"/>
      <c r="X34" s="41"/>
      <c r="Y34" s="41"/>
      <c r="Z34" s="41"/>
      <c r="AB34" s="41"/>
      <c r="AC34" s="41"/>
      <c r="AD34" s="41"/>
      <c r="AE34" s="41"/>
      <c r="AF34" s="41"/>
      <c r="AH34" s="41"/>
      <c r="AI34" s="41"/>
      <c r="AJ34" s="41"/>
      <c r="AK34" s="41"/>
      <c r="AL34" s="41"/>
    </row>
    <row r="35" spans="2:38" s="16" customFormat="1" hidden="1" outlineLevel="1" x14ac:dyDescent="0.25">
      <c r="B35" s="42" t="s">
        <v>29</v>
      </c>
      <c r="C35" s="40"/>
      <c r="D35" s="41"/>
      <c r="E35" s="41"/>
      <c r="F35" s="41"/>
      <c r="G35" s="41"/>
      <c r="H35" s="41"/>
      <c r="J35" s="41"/>
      <c r="K35" s="41"/>
      <c r="L35" s="41"/>
      <c r="M35" s="41"/>
      <c r="N35" s="41"/>
      <c r="P35" s="41"/>
      <c r="Q35" s="41"/>
      <c r="R35" s="41"/>
      <c r="S35" s="41"/>
      <c r="T35" s="41"/>
      <c r="V35" s="41"/>
      <c r="W35" s="41"/>
      <c r="X35" s="41"/>
      <c r="Y35" s="41"/>
      <c r="Z35" s="41"/>
      <c r="AB35" s="41"/>
      <c r="AC35" s="41"/>
      <c r="AD35" s="41"/>
      <c r="AE35" s="41"/>
      <c r="AF35" s="41"/>
      <c r="AH35" s="41"/>
      <c r="AI35" s="41"/>
      <c r="AJ35" s="41"/>
      <c r="AK35" s="41"/>
      <c r="AL35" s="41"/>
    </row>
    <row r="36" spans="2:38" s="16" customFormat="1" collapsed="1" x14ac:dyDescent="0.25">
      <c r="B36" s="40"/>
      <c r="C36" s="40"/>
      <c r="D36" s="41"/>
      <c r="E36" s="41"/>
      <c r="F36" s="41"/>
      <c r="G36" s="41"/>
      <c r="H36" s="41"/>
      <c r="J36" s="41"/>
      <c r="K36" s="41"/>
      <c r="L36" s="41"/>
      <c r="M36" s="41"/>
      <c r="N36" s="41"/>
      <c r="P36" s="41"/>
      <c r="Q36" s="41"/>
      <c r="R36" s="41"/>
      <c r="S36" s="41"/>
      <c r="T36" s="41"/>
      <c r="V36" s="41"/>
      <c r="W36" s="41"/>
      <c r="X36" s="41"/>
      <c r="Y36" s="41"/>
      <c r="Z36" s="41"/>
      <c r="AB36" s="41"/>
      <c r="AC36" s="41"/>
      <c r="AD36" s="41"/>
      <c r="AE36" s="41"/>
      <c r="AF36" s="41"/>
      <c r="AH36" s="41"/>
      <c r="AI36" s="41"/>
      <c r="AJ36" s="41"/>
      <c r="AK36" s="41"/>
      <c r="AL36" s="41"/>
    </row>
    <row r="37" spans="2:38" ht="25.5" customHeight="1" x14ac:dyDescent="0.25">
      <c r="B37" s="7"/>
      <c r="C37" s="7"/>
      <c r="D37" s="8" t="str">
        <f>+D3</f>
        <v>Q1 2026</v>
      </c>
      <c r="E37" s="9" t="str">
        <f>+E3</f>
        <v>Q1 2025</v>
      </c>
      <c r="F37" s="8" t="str">
        <f>+F3</f>
        <v>Q1 2026</v>
      </c>
      <c r="G37" s="9" t="str">
        <f>+G3</f>
        <v>Q1 2025</v>
      </c>
      <c r="H37" s="9" t="str">
        <f>+H3</f>
        <v>FY 2025</v>
      </c>
      <c r="J37" s="41"/>
      <c r="K37" s="41"/>
      <c r="L37" s="41"/>
      <c r="M37" s="41"/>
      <c r="N37" s="41"/>
      <c r="Q37" s="41"/>
      <c r="R37" s="41"/>
      <c r="S37" s="41"/>
      <c r="T37" s="41"/>
      <c r="U37" s="41"/>
      <c r="W37" s="41"/>
      <c r="X37" s="41"/>
      <c r="Y37" s="41"/>
      <c r="Z37" s="41"/>
      <c r="AA37" s="41"/>
      <c r="AC37" s="41"/>
      <c r="AD37" s="41"/>
      <c r="AE37" s="41"/>
      <c r="AF37" s="41"/>
      <c r="AG37" s="41"/>
      <c r="AI37" s="41"/>
      <c r="AJ37" s="41"/>
      <c r="AK37" s="41"/>
      <c r="AL37" s="41"/>
    </row>
    <row r="38" spans="2:38" ht="5.0999999999999996" customHeight="1" x14ac:dyDescent="0.25">
      <c r="B38" s="43"/>
      <c r="C38" s="43"/>
      <c r="D38" s="44"/>
      <c r="E38" s="45"/>
      <c r="F38" s="44"/>
      <c r="G38" s="45"/>
      <c r="H38" s="45"/>
      <c r="J38" s="41"/>
      <c r="K38" s="41"/>
      <c r="L38" s="41"/>
      <c r="M38" s="41"/>
      <c r="N38" s="41"/>
      <c r="Q38" s="41"/>
    </row>
    <row r="39" spans="2:38" x14ac:dyDescent="0.25">
      <c r="B39" s="46" t="s">
        <v>30</v>
      </c>
      <c r="C39" s="46"/>
      <c r="D39" s="47"/>
      <c r="E39" s="5"/>
      <c r="F39" s="47"/>
      <c r="G39" s="5"/>
      <c r="H39" s="5"/>
      <c r="J39" s="41"/>
      <c r="K39" s="41"/>
      <c r="L39" s="41"/>
      <c r="M39" s="41"/>
      <c r="N39" s="41"/>
      <c r="Q39" s="41"/>
      <c r="R39" s="41"/>
      <c r="S39" s="41"/>
      <c r="T39" s="41"/>
      <c r="U39" s="41"/>
      <c r="W39" s="41"/>
      <c r="X39" s="41"/>
      <c r="Y39" s="41"/>
      <c r="Z39" s="41"/>
      <c r="AA39" s="41"/>
      <c r="AC39" s="41"/>
      <c r="AD39" s="41"/>
      <c r="AE39" s="41"/>
      <c r="AF39" s="41"/>
      <c r="AG39" s="41"/>
      <c r="AI39" s="41"/>
      <c r="AJ39" s="41"/>
      <c r="AK39" s="41"/>
      <c r="AL39" s="41"/>
    </row>
    <row r="40" spans="2:38" x14ac:dyDescent="0.25">
      <c r="B40" s="5" t="s">
        <v>31</v>
      </c>
      <c r="C40" s="5" t="s">
        <v>7</v>
      </c>
      <c r="D40" s="48">
        <v>-281.58065029999983</v>
      </c>
      <c r="E40" s="49">
        <v>577.10950982000008</v>
      </c>
      <c r="F40" s="48">
        <v>-281.58065029999983</v>
      </c>
      <c r="G40" s="49">
        <v>577.10950982000008</v>
      </c>
      <c r="H40" s="49">
        <v>1890.0779300699994</v>
      </c>
      <c r="J40" s="41"/>
      <c r="K40" s="41"/>
      <c r="L40" s="41"/>
      <c r="M40" s="41"/>
      <c r="N40" s="41"/>
      <c r="Q40" s="41"/>
      <c r="R40" s="41"/>
      <c r="S40" s="41"/>
      <c r="T40" s="41"/>
      <c r="U40" s="41"/>
      <c r="W40" s="41"/>
      <c r="X40" s="41"/>
      <c r="Y40" s="41"/>
      <c r="Z40" s="41"/>
      <c r="AA40" s="41"/>
      <c r="AC40" s="41"/>
      <c r="AD40" s="41"/>
      <c r="AE40" s="41"/>
      <c r="AF40" s="41"/>
      <c r="AG40" s="41"/>
      <c r="AI40" s="41"/>
      <c r="AJ40" s="41"/>
      <c r="AK40" s="41"/>
      <c r="AL40" s="41"/>
    </row>
    <row r="41" spans="2:38" hidden="1" outlineLevel="1" x14ac:dyDescent="0.25">
      <c r="B41" s="5" t="s">
        <v>32</v>
      </c>
      <c r="C41" s="5" t="s">
        <v>7</v>
      </c>
      <c r="D41" s="48">
        <v>0</v>
      </c>
      <c r="E41" s="49">
        <v>0</v>
      </c>
      <c r="F41" s="48">
        <v>0</v>
      </c>
      <c r="G41" s="49">
        <v>0</v>
      </c>
      <c r="H41" s="49">
        <v>0</v>
      </c>
      <c r="J41" s="41"/>
      <c r="K41" s="41"/>
      <c r="L41" s="41"/>
      <c r="M41" s="41"/>
      <c r="N41" s="41"/>
      <c r="Q41" s="41"/>
      <c r="R41" s="41"/>
      <c r="S41" s="41"/>
      <c r="U41" s="41"/>
      <c r="V41" s="41"/>
      <c r="W41" s="41"/>
      <c r="X41" s="41"/>
      <c r="Y41" s="41"/>
      <c r="AA41" s="41"/>
      <c r="AB41" s="41"/>
      <c r="AC41" s="41"/>
      <c r="AD41" s="41"/>
      <c r="AE41" s="41"/>
      <c r="AG41" s="41"/>
      <c r="AH41" s="41"/>
      <c r="AI41" s="41"/>
      <c r="AJ41" s="41"/>
      <c r="AK41" s="41"/>
    </row>
    <row r="42" spans="2:38" collapsed="1" x14ac:dyDescent="0.25">
      <c r="B42" s="25" t="s">
        <v>33</v>
      </c>
      <c r="C42" s="25" t="s">
        <v>7</v>
      </c>
      <c r="D42" s="26">
        <f>SUM(D40:D41)</f>
        <v>-281.58065029999983</v>
      </c>
      <c r="E42" s="27">
        <f>SUM(E40:E41)</f>
        <v>577.10950982000008</v>
      </c>
      <c r="F42" s="26">
        <f>SUM(F40:F41)</f>
        <v>-281.58065029999983</v>
      </c>
      <c r="G42" s="27">
        <f>SUM(G40:G41)</f>
        <v>577.10950982000008</v>
      </c>
      <c r="H42" s="27">
        <f>SUM(H40:H41)</f>
        <v>1890.0779300699994</v>
      </c>
      <c r="J42" s="41"/>
      <c r="K42" s="41"/>
      <c r="L42" s="41"/>
      <c r="M42" s="41"/>
      <c r="N42" s="41"/>
      <c r="Q42" s="41"/>
      <c r="R42" s="41"/>
      <c r="S42" s="41"/>
      <c r="U42" s="41"/>
      <c r="V42" s="41"/>
      <c r="W42" s="41"/>
      <c r="X42" s="41"/>
      <c r="Y42" s="41"/>
      <c r="AA42" s="41"/>
      <c r="AB42" s="41"/>
      <c r="AC42" s="41"/>
      <c r="AD42" s="41"/>
      <c r="AE42" s="41"/>
      <c r="AG42" s="41"/>
      <c r="AH42" s="41"/>
      <c r="AI42" s="41"/>
      <c r="AJ42" s="41"/>
      <c r="AK42" s="41"/>
    </row>
    <row r="43" spans="2:38" x14ac:dyDescent="0.25">
      <c r="B43" s="50"/>
      <c r="C43" s="50"/>
      <c r="D43" s="51"/>
      <c r="E43" s="52"/>
      <c r="F43" s="51"/>
      <c r="G43" s="52"/>
      <c r="H43" s="52"/>
      <c r="J43" s="41"/>
      <c r="K43" s="41"/>
      <c r="L43" s="41"/>
      <c r="M43" s="41"/>
      <c r="N43" s="41"/>
      <c r="Q43" s="41"/>
      <c r="R43" s="41"/>
      <c r="S43" s="41"/>
      <c r="U43" s="41"/>
      <c r="V43" s="41"/>
      <c r="W43" s="41"/>
      <c r="X43" s="41"/>
      <c r="Y43" s="41"/>
      <c r="AA43" s="41"/>
      <c r="AB43" s="41"/>
      <c r="AC43" s="41"/>
      <c r="AD43" s="41"/>
      <c r="AE43" s="41"/>
      <c r="AG43" s="41"/>
      <c r="AH43" s="41"/>
      <c r="AI43" s="41"/>
      <c r="AJ43" s="41"/>
      <c r="AK43" s="41"/>
    </row>
    <row r="44" spans="2:38" x14ac:dyDescent="0.25">
      <c r="B44" s="5" t="s">
        <v>34</v>
      </c>
      <c r="C44" s="5" t="s">
        <v>7</v>
      </c>
      <c r="D44" s="48">
        <v>26212.202446836502</v>
      </c>
      <c r="E44" s="53">
        <v>24713.541728922501</v>
      </c>
      <c r="F44" s="54">
        <v>26212.202446836502</v>
      </c>
      <c r="G44" s="53">
        <v>24713.541728922501</v>
      </c>
      <c r="H44" s="49">
        <v>25919.536727712501</v>
      </c>
      <c r="J44" s="41"/>
      <c r="K44" s="41"/>
      <c r="L44" s="41"/>
      <c r="M44" s="41"/>
      <c r="N44" s="41"/>
      <c r="Q44" s="41"/>
      <c r="R44" s="41"/>
      <c r="S44" s="41"/>
      <c r="U44" s="41"/>
      <c r="V44" s="41"/>
      <c r="W44" s="41"/>
      <c r="X44" s="41"/>
      <c r="Y44" s="41"/>
      <c r="AA44" s="41"/>
      <c r="AB44" s="41"/>
      <c r="AC44" s="41"/>
      <c r="AD44" s="41"/>
      <c r="AE44" s="41"/>
      <c r="AG44" s="41"/>
      <c r="AH44" s="41"/>
      <c r="AI44" s="41"/>
      <c r="AJ44" s="41"/>
      <c r="AK44" s="41"/>
    </row>
    <row r="45" spans="2:38" hidden="1" outlineLevel="1" x14ac:dyDescent="0.25">
      <c r="B45" s="5" t="s">
        <v>35</v>
      </c>
      <c r="C45" s="5" t="s">
        <v>7</v>
      </c>
      <c r="D45" s="48">
        <v>0</v>
      </c>
      <c r="E45" s="53">
        <v>0</v>
      </c>
      <c r="F45" s="54">
        <v>0</v>
      </c>
      <c r="G45" s="53">
        <v>0</v>
      </c>
      <c r="H45" s="49">
        <v>0</v>
      </c>
      <c r="J45" s="41"/>
      <c r="K45" s="41"/>
      <c r="L45" s="41"/>
      <c r="M45" s="41"/>
      <c r="N45" s="41"/>
      <c r="Q45" s="55"/>
      <c r="R45" s="55"/>
      <c r="S45" s="55"/>
      <c r="U45" s="55"/>
      <c r="V45" s="55"/>
      <c r="W45" s="55"/>
      <c r="X45" s="55"/>
      <c r="Y45" s="55"/>
      <c r="AA45" s="55"/>
      <c r="AB45" s="55"/>
      <c r="AC45" s="55"/>
      <c r="AD45" s="55"/>
      <c r="AE45" s="55"/>
      <c r="AG45" s="55"/>
      <c r="AH45" s="55"/>
      <c r="AI45" s="55"/>
      <c r="AJ45" s="55"/>
      <c r="AK45" s="55"/>
    </row>
    <row r="46" spans="2:38" collapsed="1" x14ac:dyDescent="0.25">
      <c r="B46" s="25" t="s">
        <v>36</v>
      </c>
      <c r="C46" s="25" t="s">
        <v>7</v>
      </c>
      <c r="D46" s="26">
        <f>SUM(D44:D45)</f>
        <v>26212.202446836502</v>
      </c>
      <c r="E46" s="27">
        <f>SUM(E44:E45)</f>
        <v>24713.541728922501</v>
      </c>
      <c r="F46" s="26">
        <f>SUM(F44:F45)</f>
        <v>26212.202446836502</v>
      </c>
      <c r="G46" s="27">
        <f>SUM(G44:G45)</f>
        <v>24713.541728922501</v>
      </c>
      <c r="H46" s="27">
        <f>SUM(H44:H45)</f>
        <v>25919.536727712501</v>
      </c>
      <c r="J46" s="41"/>
      <c r="K46" s="41"/>
      <c r="L46" s="41"/>
      <c r="M46" s="41"/>
      <c r="N46" s="41"/>
      <c r="Q46" s="55"/>
      <c r="R46" s="55"/>
      <c r="S46" s="55"/>
      <c r="U46" s="55"/>
      <c r="V46" s="55"/>
      <c r="W46" s="55"/>
      <c r="X46" s="55"/>
      <c r="Y46" s="55"/>
      <c r="AA46" s="55"/>
      <c r="AB46" s="55"/>
      <c r="AC46" s="55"/>
      <c r="AD46" s="55"/>
      <c r="AE46" s="55"/>
      <c r="AG46" s="55"/>
      <c r="AH46" s="55"/>
      <c r="AI46" s="55"/>
      <c r="AJ46" s="55"/>
      <c r="AK46" s="55"/>
    </row>
    <row r="47" spans="2:38" x14ac:dyDescent="0.25">
      <c r="B47" s="50"/>
      <c r="C47" s="5"/>
      <c r="D47" s="56"/>
      <c r="E47" s="57"/>
      <c r="F47" s="56"/>
      <c r="G47" s="57"/>
      <c r="H47" s="57"/>
      <c r="J47" s="41"/>
      <c r="K47" s="41"/>
      <c r="L47" s="41"/>
      <c r="M47" s="41"/>
      <c r="N47" s="41"/>
      <c r="Q47" s="55"/>
      <c r="R47" s="55"/>
      <c r="S47" s="55"/>
      <c r="U47" s="55"/>
      <c r="V47" s="55"/>
      <c r="W47" s="55"/>
      <c r="X47" s="55"/>
      <c r="Y47" s="55"/>
      <c r="AA47" s="55"/>
      <c r="AB47" s="55"/>
      <c r="AC47" s="55"/>
      <c r="AD47" s="55"/>
      <c r="AE47" s="55"/>
      <c r="AG47" s="55"/>
      <c r="AH47" s="55"/>
      <c r="AI47" s="55"/>
      <c r="AJ47" s="55"/>
      <c r="AK47" s="55"/>
    </row>
    <row r="48" spans="2:38" x14ac:dyDescent="0.25">
      <c r="B48" s="5" t="s">
        <v>37</v>
      </c>
      <c r="C48" s="5" t="s">
        <v>17</v>
      </c>
      <c r="D48" s="31">
        <f t="shared" ref="D48:H50" si="26">D40/D44</f>
        <v>-1.0742349898719909E-2</v>
      </c>
      <c r="E48" s="32">
        <f>E40/E44</f>
        <v>2.3351954816925459E-2</v>
      </c>
      <c r="F48" s="31">
        <f t="shared" si="26"/>
        <v>-1.0742349898719909E-2</v>
      </c>
      <c r="G48" s="32">
        <f>G40/G44</f>
        <v>2.3351954816925459E-2</v>
      </c>
      <c r="H48" s="32">
        <f>H40/H44</f>
        <v>7.2920976556235154E-2</v>
      </c>
      <c r="J48" s="41"/>
      <c r="K48" s="41"/>
      <c r="L48" s="41"/>
      <c r="M48" s="41"/>
      <c r="N48" s="41"/>
      <c r="Q48" s="55"/>
      <c r="R48" s="55"/>
      <c r="S48" s="55"/>
      <c r="U48" s="55"/>
      <c r="V48" s="55"/>
      <c r="W48" s="55"/>
      <c r="X48" s="55"/>
      <c r="Y48" s="55"/>
      <c r="AA48" s="55"/>
      <c r="AB48" s="55"/>
      <c r="AC48" s="55"/>
      <c r="AD48" s="55"/>
      <c r="AE48" s="55"/>
      <c r="AG48" s="55"/>
      <c r="AH48" s="55"/>
      <c r="AI48" s="55"/>
      <c r="AJ48" s="55"/>
      <c r="AK48" s="55"/>
    </row>
    <row r="49" spans="1:37" hidden="1" outlineLevel="1" x14ac:dyDescent="0.25">
      <c r="B49" s="5" t="s">
        <v>38</v>
      </c>
      <c r="C49" s="5" t="s">
        <v>17</v>
      </c>
      <c r="D49" s="31"/>
      <c r="E49" s="32" t="e">
        <f>E41/E45</f>
        <v>#DIV/0!</v>
      </c>
      <c r="F49" s="31"/>
      <c r="G49" s="32" t="e">
        <f>G41/G45</f>
        <v>#DIV/0!</v>
      </c>
      <c r="H49" s="32" t="e">
        <f t="shared" si="26"/>
        <v>#DIV/0!</v>
      </c>
      <c r="J49" s="41"/>
      <c r="K49" s="41"/>
      <c r="L49" s="41"/>
      <c r="M49" s="41"/>
      <c r="N49" s="41"/>
      <c r="Q49" s="55"/>
      <c r="R49" s="55"/>
      <c r="S49" s="55"/>
      <c r="U49" s="55"/>
      <c r="V49" s="55"/>
      <c r="W49" s="55"/>
      <c r="X49" s="55"/>
      <c r="Y49" s="55"/>
      <c r="AA49" s="55"/>
      <c r="AB49" s="55"/>
      <c r="AC49" s="55"/>
      <c r="AD49" s="55"/>
      <c r="AE49" s="55"/>
      <c r="AG49" s="55"/>
      <c r="AH49" s="55"/>
      <c r="AI49" s="55"/>
      <c r="AJ49" s="55"/>
      <c r="AK49" s="55"/>
    </row>
    <row r="50" spans="1:37" collapsed="1" x14ac:dyDescent="0.25">
      <c r="B50" s="25" t="s">
        <v>33</v>
      </c>
      <c r="C50" s="25" t="s">
        <v>17</v>
      </c>
      <c r="D50" s="58">
        <f t="shared" si="26"/>
        <v>-1.0742349898719909E-2</v>
      </c>
      <c r="E50" s="59">
        <f t="shared" si="26"/>
        <v>2.3351954816925459E-2</v>
      </c>
      <c r="F50" s="58">
        <f t="shared" si="26"/>
        <v>-1.0742349898719909E-2</v>
      </c>
      <c r="G50" s="59">
        <f t="shared" si="26"/>
        <v>2.3351954816925459E-2</v>
      </c>
      <c r="H50" s="59">
        <f t="shared" si="26"/>
        <v>7.2920976556235154E-2</v>
      </c>
      <c r="J50" s="41"/>
      <c r="K50" s="41"/>
      <c r="L50" s="41"/>
      <c r="M50" s="41"/>
      <c r="N50" s="41"/>
      <c r="Q50" s="55"/>
      <c r="R50" s="55"/>
      <c r="S50" s="55"/>
      <c r="U50" s="55"/>
      <c r="V50" s="55"/>
      <c r="W50" s="55"/>
      <c r="X50" s="55"/>
      <c r="Y50" s="55"/>
      <c r="AA50" s="55"/>
      <c r="AB50" s="55"/>
      <c r="AC50" s="55"/>
      <c r="AD50" s="55"/>
      <c r="AE50" s="55"/>
      <c r="AG50" s="55"/>
      <c r="AH50" s="55"/>
      <c r="AI50" s="55"/>
      <c r="AJ50" s="55"/>
      <c r="AK50" s="55"/>
    </row>
    <row r="51" spans="1:37" x14ac:dyDescent="0.25">
      <c r="B51" s="5"/>
      <c r="C51" s="5"/>
      <c r="D51" s="31"/>
      <c r="E51" s="32"/>
      <c r="F51" s="31"/>
      <c r="G51" s="32"/>
      <c r="H51" s="32"/>
      <c r="J51" s="41"/>
      <c r="K51" s="41"/>
      <c r="L51" s="41"/>
      <c r="M51" s="41"/>
      <c r="N51" s="41"/>
      <c r="Q51" s="55"/>
      <c r="R51" s="55"/>
      <c r="S51" s="55"/>
      <c r="U51" s="55"/>
      <c r="V51" s="55"/>
      <c r="W51" s="55"/>
      <c r="X51" s="55"/>
      <c r="Y51" s="55"/>
      <c r="AA51" s="55"/>
      <c r="AB51" s="55"/>
      <c r="AC51" s="55"/>
      <c r="AD51" s="55"/>
      <c r="AE51" s="55"/>
      <c r="AG51" s="55"/>
      <c r="AH51" s="55"/>
      <c r="AI51" s="55"/>
      <c r="AJ51" s="55"/>
      <c r="AK51" s="55"/>
    </row>
    <row r="52" spans="1:37" x14ac:dyDescent="0.25">
      <c r="B52" s="5" t="s">
        <v>39</v>
      </c>
      <c r="C52" s="5" t="s">
        <v>7</v>
      </c>
      <c r="D52" s="48">
        <v>-298.16178400384933</v>
      </c>
      <c r="E52" s="49">
        <v>310.13073919225735</v>
      </c>
      <c r="F52" s="48">
        <v>-298.16178400384933</v>
      </c>
      <c r="G52" s="49">
        <v>310.13073919225735</v>
      </c>
      <c r="H52" s="49">
        <v>742.8659198564784</v>
      </c>
      <c r="J52" s="41"/>
      <c r="K52" s="41"/>
      <c r="L52" s="41"/>
      <c r="M52" s="41"/>
      <c r="N52" s="41"/>
      <c r="Q52" s="55"/>
      <c r="R52" s="55"/>
      <c r="S52" s="55"/>
      <c r="U52" s="55"/>
      <c r="V52" s="55"/>
      <c r="W52" s="55"/>
      <c r="X52" s="55"/>
      <c r="Y52" s="55"/>
      <c r="AA52" s="55"/>
      <c r="AB52" s="55"/>
      <c r="AC52" s="55"/>
      <c r="AD52" s="55"/>
      <c r="AE52" s="55"/>
      <c r="AG52" s="55"/>
      <c r="AH52" s="55"/>
      <c r="AI52" s="55"/>
      <c r="AJ52" s="55"/>
      <c r="AK52" s="55"/>
    </row>
    <row r="53" spans="1:37" x14ac:dyDescent="0.25">
      <c r="B53" s="5" t="s">
        <v>40</v>
      </c>
      <c r="C53" s="5" t="s">
        <v>7</v>
      </c>
      <c r="D53" s="48">
        <v>16.581133500392191</v>
      </c>
      <c r="E53" s="49">
        <v>266.97831414280392</v>
      </c>
      <c r="F53" s="48">
        <v>16.581133500392191</v>
      </c>
      <c r="G53" s="49">
        <v>266.97831414280392</v>
      </c>
      <c r="H53" s="49">
        <v>1147.211550587903</v>
      </c>
      <c r="J53" s="41"/>
      <c r="K53" s="41"/>
      <c r="L53" s="41"/>
      <c r="M53" s="41"/>
      <c r="N53" s="41"/>
      <c r="Q53" s="55"/>
      <c r="R53" s="55"/>
      <c r="S53" s="55"/>
      <c r="U53" s="55"/>
      <c r="V53" s="55"/>
      <c r="W53" s="55"/>
      <c r="X53" s="55"/>
      <c r="Y53" s="55"/>
      <c r="AA53" s="55"/>
      <c r="AB53" s="55"/>
      <c r="AC53" s="55"/>
      <c r="AD53" s="55"/>
      <c r="AE53" s="55"/>
      <c r="AG53" s="55"/>
      <c r="AH53" s="55"/>
      <c r="AI53" s="55"/>
      <c r="AJ53" s="55"/>
      <c r="AK53" s="55"/>
    </row>
    <row r="54" spans="1:37" x14ac:dyDescent="0.25">
      <c r="B54" s="25" t="s">
        <v>33</v>
      </c>
      <c r="C54" s="25" t="s">
        <v>7</v>
      </c>
      <c r="D54" s="26">
        <f>SUM(D52:D53)</f>
        <v>-281.58065050345715</v>
      </c>
      <c r="E54" s="27">
        <f>SUM(E52:E53)</f>
        <v>577.10905333506128</v>
      </c>
      <c r="F54" s="26">
        <f>SUM(F52:F53)</f>
        <v>-281.58065050345715</v>
      </c>
      <c r="G54" s="27">
        <f>SUM(G52:G53)</f>
        <v>577.10905333506128</v>
      </c>
      <c r="H54" s="27">
        <f>SUM(H52:H53)</f>
        <v>1890.0774704443816</v>
      </c>
      <c r="J54" s="41"/>
      <c r="K54" s="41"/>
      <c r="L54" s="41"/>
      <c r="M54" s="41"/>
      <c r="N54" s="41"/>
      <c r="Q54" s="55"/>
      <c r="R54" s="55"/>
      <c r="S54" s="55"/>
      <c r="U54" s="55"/>
      <c r="V54" s="55"/>
      <c r="W54" s="55"/>
      <c r="X54" s="55"/>
      <c r="Y54" s="55"/>
      <c r="AA54" s="55"/>
      <c r="AB54" s="55"/>
      <c r="AC54" s="55"/>
      <c r="AD54" s="55"/>
      <c r="AE54" s="55"/>
      <c r="AG54" s="55"/>
      <c r="AH54" s="55"/>
      <c r="AI54" s="55"/>
      <c r="AJ54" s="55"/>
      <c r="AK54" s="55"/>
    </row>
    <row r="55" spans="1:37" x14ac:dyDescent="0.25">
      <c r="B55" s="5"/>
      <c r="C55" s="5"/>
      <c r="D55" s="56"/>
      <c r="E55" s="57"/>
      <c r="F55" s="56"/>
      <c r="G55" s="57"/>
      <c r="H55" s="57"/>
      <c r="J55" s="41"/>
      <c r="K55" s="41"/>
      <c r="L55" s="41"/>
      <c r="M55" s="41"/>
      <c r="N55" s="41"/>
      <c r="Q55" s="55"/>
      <c r="R55" s="55"/>
      <c r="S55" s="55"/>
      <c r="U55" s="55"/>
      <c r="V55" s="55"/>
      <c r="W55" s="55"/>
      <c r="X55" s="55"/>
      <c r="Y55" s="55"/>
      <c r="AA55" s="55"/>
      <c r="AB55" s="55"/>
      <c r="AC55" s="55"/>
      <c r="AD55" s="55"/>
      <c r="AE55" s="55"/>
      <c r="AG55" s="55"/>
      <c r="AH55" s="55"/>
      <c r="AI55" s="55"/>
      <c r="AJ55" s="55"/>
      <c r="AK55" s="55"/>
    </row>
    <row r="56" spans="1:37" x14ac:dyDescent="0.25">
      <c r="B56" s="60" t="s">
        <v>41</v>
      </c>
      <c r="C56" s="5" t="s">
        <v>7</v>
      </c>
      <c r="D56" s="61">
        <v>4034.09900017686</v>
      </c>
      <c r="E56" s="53">
        <v>4072.6636594843999</v>
      </c>
      <c r="F56" s="54">
        <v>4034.09900017686</v>
      </c>
      <c r="G56" s="53">
        <v>4072.6636594843999</v>
      </c>
      <c r="H56" s="62">
        <v>4036.4422001713401</v>
      </c>
      <c r="J56" s="41"/>
      <c r="K56" s="41"/>
      <c r="L56" s="41"/>
      <c r="M56" s="41"/>
      <c r="N56" s="41"/>
      <c r="Q56" s="55"/>
      <c r="R56" s="55"/>
      <c r="S56" s="55"/>
      <c r="U56" s="55"/>
      <c r="V56" s="55"/>
      <c r="W56" s="55"/>
      <c r="X56" s="55"/>
      <c r="Y56" s="55"/>
      <c r="AA56" s="55"/>
      <c r="AB56" s="55"/>
      <c r="AC56" s="55"/>
      <c r="AD56" s="55"/>
      <c r="AE56" s="55"/>
      <c r="AG56" s="55"/>
      <c r="AH56" s="55"/>
      <c r="AI56" s="55"/>
      <c r="AJ56" s="55"/>
      <c r="AK56" s="55"/>
    </row>
    <row r="57" spans="1:37" x14ac:dyDescent="0.25">
      <c r="B57" s="5" t="s">
        <v>42</v>
      </c>
      <c r="C57" s="5" t="s">
        <v>7</v>
      </c>
      <c r="D57" s="61">
        <v>22178.103446659701</v>
      </c>
      <c r="E57" s="53">
        <v>20640.878069438098</v>
      </c>
      <c r="F57" s="54">
        <v>22178.103446659701</v>
      </c>
      <c r="G57" s="53">
        <v>20640.878069438098</v>
      </c>
      <c r="H57" s="62">
        <v>21883.094527541201</v>
      </c>
      <c r="J57" s="41"/>
      <c r="K57" s="41"/>
      <c r="L57" s="41"/>
      <c r="M57" s="41"/>
      <c r="N57" s="41"/>
      <c r="Q57" s="55"/>
      <c r="R57" s="55"/>
      <c r="S57" s="55"/>
      <c r="U57" s="55"/>
      <c r="V57" s="55"/>
      <c r="W57" s="55"/>
      <c r="X57" s="55"/>
      <c r="Y57" s="55"/>
      <c r="AA57" s="55"/>
      <c r="AB57" s="55"/>
      <c r="AC57" s="55"/>
      <c r="AD57" s="55"/>
      <c r="AE57" s="55"/>
      <c r="AG57" s="55"/>
      <c r="AH57" s="55"/>
      <c r="AI57" s="55"/>
      <c r="AJ57" s="55"/>
      <c r="AK57" s="55"/>
    </row>
    <row r="58" spans="1:37" x14ac:dyDescent="0.25">
      <c r="A58" s="63"/>
      <c r="B58" s="25" t="s">
        <v>36</v>
      </c>
      <c r="C58" s="25" t="s">
        <v>7</v>
      </c>
      <c r="D58" s="26">
        <f>SUM(D56:D57)</f>
        <v>26212.20244683656</v>
      </c>
      <c r="E58" s="27">
        <f>SUM(E56:E57)</f>
        <v>24713.541728922497</v>
      </c>
      <c r="F58" s="26">
        <f>SUM(F56:F57)</f>
        <v>26212.20244683656</v>
      </c>
      <c r="G58" s="27">
        <f>SUM(G56:G57)</f>
        <v>24713.541728922497</v>
      </c>
      <c r="H58" s="27">
        <f>SUM(H56:H57)</f>
        <v>25919.536727712541</v>
      </c>
      <c r="J58" s="41"/>
      <c r="K58" s="41"/>
      <c r="L58" s="41"/>
      <c r="M58" s="41"/>
      <c r="N58" s="41"/>
      <c r="Q58" s="55"/>
      <c r="R58" s="55"/>
      <c r="S58" s="55"/>
      <c r="U58" s="55"/>
      <c r="V58" s="55"/>
      <c r="W58" s="55"/>
      <c r="X58" s="55"/>
      <c r="Y58" s="55"/>
      <c r="AA58" s="55"/>
      <c r="AB58" s="55"/>
      <c r="AC58" s="55"/>
      <c r="AD58" s="55"/>
      <c r="AE58" s="55"/>
      <c r="AG58" s="55"/>
      <c r="AH58" s="55"/>
      <c r="AI58" s="55"/>
      <c r="AJ58" s="55"/>
      <c r="AK58" s="55"/>
    </row>
    <row r="59" spans="1:37" x14ac:dyDescent="0.25">
      <c r="A59" s="63"/>
      <c r="B59" s="50"/>
      <c r="C59" s="5"/>
      <c r="D59" s="56"/>
      <c r="E59" s="57"/>
      <c r="F59" s="56"/>
      <c r="G59" s="57"/>
      <c r="H59" s="57"/>
      <c r="J59" s="41"/>
      <c r="K59" s="41"/>
      <c r="L59" s="41"/>
      <c r="M59" s="41"/>
      <c r="N59" s="41"/>
      <c r="Q59" s="55"/>
      <c r="R59" s="55"/>
      <c r="S59" s="55"/>
      <c r="U59" s="55"/>
      <c r="V59" s="55"/>
      <c r="W59" s="55"/>
      <c r="X59" s="55"/>
      <c r="Y59" s="55"/>
      <c r="AA59" s="55"/>
      <c r="AB59" s="55"/>
      <c r="AC59" s="55"/>
      <c r="AD59" s="55"/>
      <c r="AE59" s="55"/>
      <c r="AG59" s="55"/>
      <c r="AH59" s="55"/>
      <c r="AI59" s="55"/>
      <c r="AJ59" s="55"/>
      <c r="AK59" s="55"/>
    </row>
    <row r="60" spans="1:37" x14ac:dyDescent="0.25">
      <c r="B60" s="5" t="s">
        <v>43</v>
      </c>
      <c r="C60" s="5" t="s">
        <v>17</v>
      </c>
      <c r="D60" s="31">
        <f t="shared" ref="D60:H62" si="27">D52/D56</f>
        <v>-7.3910378498588544E-2</v>
      </c>
      <c r="E60" s="32">
        <f t="shared" si="27"/>
        <v>7.6149361971010382E-2</v>
      </c>
      <c r="F60" s="31">
        <f t="shared" si="27"/>
        <v>-7.3910378498588544E-2</v>
      </c>
      <c r="G60" s="32">
        <f t="shared" si="27"/>
        <v>7.6149361971010382E-2</v>
      </c>
      <c r="H60" s="32">
        <f t="shared" si="27"/>
        <v>0.18403977637161384</v>
      </c>
      <c r="J60" s="41"/>
      <c r="K60" s="41"/>
      <c r="L60" s="41"/>
      <c r="M60" s="41"/>
      <c r="N60" s="41"/>
      <c r="Q60" s="55"/>
      <c r="R60" s="55"/>
      <c r="S60" s="55"/>
      <c r="U60" s="55"/>
      <c r="V60" s="55"/>
      <c r="W60" s="55"/>
      <c r="X60" s="55"/>
      <c r="Y60" s="55"/>
      <c r="AA60" s="55"/>
      <c r="AB60" s="55"/>
      <c r="AC60" s="55"/>
      <c r="AD60" s="55"/>
      <c r="AE60" s="55"/>
      <c r="AG60" s="55"/>
      <c r="AH60" s="55"/>
      <c r="AI60" s="55"/>
      <c r="AJ60" s="55"/>
      <c r="AK60" s="55"/>
    </row>
    <row r="61" spans="1:37" x14ac:dyDescent="0.25">
      <c r="B61" s="5" t="s">
        <v>44</v>
      </c>
      <c r="C61" s="5" t="s">
        <v>17</v>
      </c>
      <c r="D61" s="64">
        <f t="shared" si="27"/>
        <v>7.4763532149046388E-4</v>
      </c>
      <c r="E61" s="65">
        <f t="shared" si="27"/>
        <v>1.293444558146512E-2</v>
      </c>
      <c r="F61" s="64">
        <f t="shared" si="27"/>
        <v>7.4763532149046388E-4</v>
      </c>
      <c r="G61" s="65">
        <f t="shared" si="27"/>
        <v>1.293444558146512E-2</v>
      </c>
      <c r="H61" s="65">
        <f t="shared" si="27"/>
        <v>5.2424557648556872E-2</v>
      </c>
      <c r="J61" s="41"/>
      <c r="K61" s="41"/>
      <c r="L61" s="41"/>
      <c r="M61" s="41"/>
      <c r="N61" s="41"/>
      <c r="Q61" s="55"/>
      <c r="R61" s="55"/>
      <c r="S61" s="55"/>
      <c r="U61" s="55"/>
      <c r="V61" s="55"/>
      <c r="W61" s="55"/>
      <c r="X61" s="55"/>
      <c r="Y61" s="55"/>
      <c r="AA61" s="55"/>
      <c r="AB61" s="55"/>
      <c r="AC61" s="55"/>
      <c r="AD61" s="55"/>
      <c r="AE61" s="55"/>
      <c r="AG61" s="55"/>
      <c r="AH61" s="55"/>
      <c r="AI61" s="55"/>
      <c r="AJ61" s="55"/>
      <c r="AK61" s="55"/>
    </row>
    <row r="62" spans="1:37" x14ac:dyDescent="0.25">
      <c r="B62" s="25" t="s">
        <v>33</v>
      </c>
      <c r="C62" s="25" t="s">
        <v>17</v>
      </c>
      <c r="D62" s="58">
        <f t="shared" si="27"/>
        <v>-1.0742349906481817E-2</v>
      </c>
      <c r="E62" s="59">
        <f t="shared" si="27"/>
        <v>2.3351936345880564E-2</v>
      </c>
      <c r="F62" s="58">
        <f t="shared" si="27"/>
        <v>-1.0742349906481817E-2</v>
      </c>
      <c r="G62" s="59">
        <f t="shared" si="27"/>
        <v>2.3351936345880564E-2</v>
      </c>
      <c r="H62" s="59">
        <f t="shared" si="27"/>
        <v>7.2920958823448276E-2</v>
      </c>
      <c r="J62" s="41"/>
      <c r="K62" s="41"/>
      <c r="L62" s="41"/>
      <c r="M62" s="41"/>
      <c r="N62" s="41"/>
      <c r="Q62" s="55"/>
      <c r="R62" s="55"/>
      <c r="S62" s="55"/>
      <c r="U62" s="55"/>
      <c r="V62" s="55"/>
      <c r="W62" s="55"/>
      <c r="X62" s="55"/>
      <c r="Y62" s="55"/>
      <c r="AA62" s="55"/>
      <c r="AB62" s="55"/>
      <c r="AC62" s="55"/>
      <c r="AD62" s="55"/>
      <c r="AE62" s="55"/>
      <c r="AG62" s="55"/>
      <c r="AH62" s="55"/>
      <c r="AI62" s="55"/>
      <c r="AJ62" s="55"/>
      <c r="AK62" s="55"/>
    </row>
    <row r="63" spans="1:37" x14ac:dyDescent="0.25">
      <c r="B63" s="5"/>
      <c r="C63" s="5"/>
      <c r="D63" s="31"/>
      <c r="E63" s="32"/>
      <c r="F63" s="31"/>
      <c r="G63" s="32"/>
      <c r="H63" s="32"/>
      <c r="J63" s="41"/>
      <c r="K63" s="41"/>
      <c r="L63" s="41"/>
      <c r="M63" s="41"/>
      <c r="N63" s="41"/>
      <c r="Q63" s="55"/>
      <c r="R63" s="55"/>
      <c r="S63" s="55"/>
      <c r="U63" s="55"/>
      <c r="V63" s="55"/>
      <c r="W63" s="55"/>
      <c r="X63" s="55"/>
      <c r="Y63" s="55"/>
      <c r="AA63" s="55"/>
      <c r="AB63" s="55"/>
      <c r="AC63" s="55"/>
      <c r="AD63" s="55"/>
      <c r="AE63" s="55"/>
      <c r="AG63" s="55"/>
      <c r="AH63" s="55"/>
      <c r="AI63" s="55"/>
      <c r="AJ63" s="55"/>
      <c r="AK63" s="55"/>
    </row>
    <row r="64" spans="1:37" x14ac:dyDescent="0.25">
      <c r="B64" s="46" t="s">
        <v>45</v>
      </c>
      <c r="C64" s="46"/>
      <c r="D64" s="47"/>
      <c r="E64" s="5"/>
      <c r="F64" s="47"/>
      <c r="G64" s="5"/>
      <c r="H64" s="5"/>
      <c r="J64" s="41"/>
      <c r="K64" s="41"/>
      <c r="L64" s="41"/>
      <c r="M64" s="41"/>
      <c r="N64" s="41"/>
    </row>
    <row r="65" spans="2:23" x14ac:dyDescent="0.25">
      <c r="B65" s="5" t="s">
        <v>97</v>
      </c>
      <c r="C65" s="5" t="s">
        <v>7</v>
      </c>
      <c r="D65" s="48">
        <v>151.01677634000055</v>
      </c>
      <c r="E65" s="49">
        <v>740.41921763894777</v>
      </c>
      <c r="F65" s="48">
        <v>151.01677634000055</v>
      </c>
      <c r="G65" s="49">
        <v>740.41921763894777</v>
      </c>
      <c r="H65" s="49">
        <v>2613.5342259800018</v>
      </c>
      <c r="J65" s="41"/>
      <c r="K65" s="41"/>
      <c r="L65" s="41"/>
      <c r="M65" s="41"/>
      <c r="N65" s="41"/>
    </row>
    <row r="66" spans="2:23" ht="14.85" customHeight="1" x14ac:dyDescent="0.25">
      <c r="B66" s="5" t="s">
        <v>46</v>
      </c>
      <c r="C66" s="5" t="s">
        <v>7</v>
      </c>
      <c r="D66" s="48">
        <v>6794.3546494399998</v>
      </c>
      <c r="E66" s="13">
        <v>5610.0520904478944</v>
      </c>
      <c r="F66" s="66">
        <v>6794.3546494399998</v>
      </c>
      <c r="G66" s="13">
        <v>5610.0520904478944</v>
      </c>
      <c r="H66" s="49">
        <v>6199.8766573451639</v>
      </c>
      <c r="J66" s="41"/>
      <c r="K66" s="41"/>
      <c r="L66" s="41"/>
      <c r="M66" s="41"/>
      <c r="N66" s="41"/>
    </row>
    <row r="67" spans="2:23" x14ac:dyDescent="0.25">
      <c r="B67" s="67" t="s">
        <v>47</v>
      </c>
      <c r="C67" s="67" t="s">
        <v>17</v>
      </c>
      <c r="D67" s="68">
        <f>(D65/D66)*4</f>
        <v>8.8907208488121864E-2</v>
      </c>
      <c r="E67" s="69">
        <f>(E65/E66)*4</f>
        <v>0.52792323900139349</v>
      </c>
      <c r="F67" s="68">
        <f>(F65/F66)/1*4</f>
        <v>8.8907208488121864E-2</v>
      </c>
      <c r="G67" s="70">
        <f>(G65/G66)/1*4</f>
        <v>0.52792323900139349</v>
      </c>
      <c r="H67" s="70">
        <f>H65/H66</f>
        <v>0.42154616461340016</v>
      </c>
      <c r="J67" s="41"/>
      <c r="K67" s="41"/>
      <c r="L67" s="41"/>
      <c r="M67" s="41"/>
      <c r="N67" s="41"/>
      <c r="O67" s="41"/>
      <c r="P67" s="41"/>
      <c r="Q67" s="41"/>
      <c r="R67" s="41"/>
      <c r="S67" s="41"/>
      <c r="T67" s="41"/>
      <c r="U67" s="41"/>
      <c r="V67" s="41"/>
      <c r="W67" s="41"/>
    </row>
    <row r="68" spans="2:23" ht="5.0999999999999996" customHeight="1" x14ac:dyDescent="0.25">
      <c r="B68" s="28"/>
      <c r="C68" s="28"/>
      <c r="D68" s="47"/>
      <c r="E68" s="5"/>
      <c r="F68" s="47"/>
      <c r="G68" s="5"/>
      <c r="H68" s="5"/>
      <c r="J68" s="41"/>
      <c r="K68" s="41"/>
      <c r="L68" s="41"/>
      <c r="M68" s="41"/>
      <c r="N68" s="41"/>
      <c r="O68" s="41"/>
    </row>
    <row r="69" spans="2:23" x14ac:dyDescent="0.25">
      <c r="B69" s="5" t="s">
        <v>48</v>
      </c>
      <c r="C69" s="5" t="s">
        <v>7</v>
      </c>
      <c r="D69" s="48">
        <v>7314.2529731900004</v>
      </c>
      <c r="E69" s="49">
        <v>6132.1794232523689</v>
      </c>
      <c r="F69" s="48">
        <v>7314.2529731900004</v>
      </c>
      <c r="G69" s="49">
        <v>6132.1794232523689</v>
      </c>
      <c r="H69" s="49">
        <v>7674.456325690001</v>
      </c>
      <c r="J69" s="41"/>
      <c r="K69" s="41"/>
      <c r="L69" s="41"/>
      <c r="M69" s="41"/>
      <c r="N69" s="41"/>
      <c r="O69" s="41"/>
    </row>
    <row r="70" spans="2:23" x14ac:dyDescent="0.25">
      <c r="B70" s="5" t="s">
        <v>49</v>
      </c>
      <c r="C70" s="5" t="s">
        <v>50</v>
      </c>
      <c r="D70" s="71">
        <f>+D69*1000000/D72</f>
        <v>88.727704531847934</v>
      </c>
      <c r="E70" s="72">
        <f t="shared" ref="E70:H70" si="28">+E69*1000000/E72</f>
        <v>74.392057713789924</v>
      </c>
      <c r="F70" s="71">
        <f t="shared" si="28"/>
        <v>88.727704531847934</v>
      </c>
      <c r="G70" s="72">
        <f t="shared" si="28"/>
        <v>74.392057713789924</v>
      </c>
      <c r="H70" s="73">
        <f t="shared" si="28"/>
        <v>93.097257615279531</v>
      </c>
      <c r="I70" s="72"/>
      <c r="J70" s="41"/>
      <c r="K70" s="41"/>
      <c r="L70" s="41"/>
      <c r="M70" s="41"/>
      <c r="N70" s="41"/>
      <c r="O70" s="41"/>
    </row>
    <row r="71" spans="2:23" x14ac:dyDescent="0.25">
      <c r="B71" s="5" t="s">
        <v>51</v>
      </c>
      <c r="C71" s="5" t="s">
        <v>50</v>
      </c>
      <c r="D71" s="74">
        <f>+D65*1000000/D73</f>
        <v>1.8319535787950467</v>
      </c>
      <c r="E71" s="73">
        <f>+E65*1000000/E73</f>
        <v>8.9823381491635974</v>
      </c>
      <c r="F71" s="74">
        <f>+F65*1000000/F73</f>
        <v>1.8319535787950467</v>
      </c>
      <c r="G71" s="73">
        <f>+G65*1000000/G73</f>
        <v>8.9823381491635974</v>
      </c>
      <c r="H71" s="73">
        <f>+H65*1000000/H73</f>
        <v>31.706277701796367</v>
      </c>
      <c r="I71" s="73"/>
      <c r="J71" s="41"/>
      <c r="K71" s="41"/>
      <c r="L71" s="41"/>
      <c r="M71" s="41"/>
      <c r="N71" s="41"/>
      <c r="O71" s="41"/>
    </row>
    <row r="72" spans="2:23" x14ac:dyDescent="0.25">
      <c r="B72" s="5" t="s">
        <v>52</v>
      </c>
      <c r="C72" s="5" t="s">
        <v>53</v>
      </c>
      <c r="D72" s="75">
        <v>82434827</v>
      </c>
      <c r="E72" s="76">
        <v>82430566</v>
      </c>
      <c r="F72" s="75">
        <v>82434827</v>
      </c>
      <c r="G72" s="76">
        <v>82430566</v>
      </c>
      <c r="H72" s="76">
        <v>82434827</v>
      </c>
      <c r="J72" s="41"/>
      <c r="K72" s="41"/>
      <c r="L72" s="41"/>
      <c r="M72" s="41"/>
      <c r="N72" s="41"/>
      <c r="O72" s="41"/>
    </row>
    <row r="73" spans="2:23" x14ac:dyDescent="0.25">
      <c r="B73" s="5" t="s">
        <v>54</v>
      </c>
      <c r="C73" s="5" t="s">
        <v>53</v>
      </c>
      <c r="D73" s="75">
        <v>82434827</v>
      </c>
      <c r="E73" s="76">
        <v>82430566</v>
      </c>
      <c r="F73" s="75">
        <v>82434827</v>
      </c>
      <c r="G73" s="76">
        <v>82430566</v>
      </c>
      <c r="H73" s="76">
        <v>82429550.720547944</v>
      </c>
      <c r="J73" s="41"/>
      <c r="K73" s="41"/>
      <c r="L73" s="41"/>
      <c r="M73" s="41"/>
      <c r="N73" s="41"/>
      <c r="O73" s="41"/>
    </row>
    <row r="74" spans="2:23" ht="14.85" customHeight="1" x14ac:dyDescent="0.25">
      <c r="B74" s="77"/>
      <c r="C74" s="78"/>
      <c r="D74" s="78"/>
      <c r="E74" s="78"/>
      <c r="F74" s="78"/>
      <c r="G74" s="78"/>
      <c r="H74" s="78"/>
      <c r="J74" s="41"/>
      <c r="K74" s="41"/>
      <c r="L74" s="41"/>
      <c r="M74" s="41"/>
      <c r="N74" s="16"/>
      <c r="O74" s="41"/>
    </row>
    <row r="75" spans="2:23" ht="14.85" customHeight="1" x14ac:dyDescent="0.25">
      <c r="B75" s="77"/>
      <c r="C75" s="78"/>
      <c r="D75" s="78"/>
      <c r="E75" s="78"/>
      <c r="F75" s="78"/>
      <c r="G75" s="78"/>
      <c r="H75" s="78"/>
      <c r="J75" s="41"/>
      <c r="K75" s="41"/>
      <c r="L75" s="41"/>
      <c r="M75" s="41"/>
      <c r="N75" s="16"/>
      <c r="O75" s="41"/>
    </row>
    <row r="76" spans="2:23" ht="52.5" customHeight="1" x14ac:dyDescent="0.25">
      <c r="B76" s="89"/>
      <c r="C76" s="89"/>
      <c r="D76" s="89"/>
      <c r="E76" s="89"/>
      <c r="F76" s="79"/>
      <c r="G76" s="79"/>
      <c r="H76" s="79"/>
      <c r="J76" s="41"/>
      <c r="K76" s="41"/>
      <c r="L76" s="41"/>
      <c r="M76" s="41"/>
      <c r="N76" s="41"/>
      <c r="O76" s="16"/>
      <c r="P76" s="41"/>
    </row>
    <row r="77" spans="2:23" x14ac:dyDescent="0.25">
      <c r="K77" s="41"/>
      <c r="L77" s="41"/>
    </row>
    <row r="78" spans="2:23" x14ac:dyDescent="0.25">
      <c r="K78" s="41"/>
      <c r="L78" s="41"/>
    </row>
    <row r="79" spans="2:23" x14ac:dyDescent="0.25">
      <c r="K79" s="41"/>
      <c r="L79" s="41"/>
    </row>
    <row r="80" spans="2:23" x14ac:dyDescent="0.25">
      <c r="K80" s="41"/>
      <c r="L80" s="41"/>
    </row>
    <row r="81" spans="11:12" x14ac:dyDescent="0.25">
      <c r="K81" s="41"/>
      <c r="L81" s="41"/>
    </row>
    <row r="82" spans="11:12" x14ac:dyDescent="0.25">
      <c r="K82" s="41"/>
      <c r="L82" s="41"/>
    </row>
    <row r="83" spans="11:12" x14ac:dyDescent="0.25">
      <c r="K83" s="41"/>
      <c r="L83" s="41"/>
    </row>
    <row r="84" spans="11:12" x14ac:dyDescent="0.25">
      <c r="K84" s="41"/>
      <c r="L84" s="41"/>
    </row>
    <row r="85" spans="11:12" x14ac:dyDescent="0.25">
      <c r="K85" s="41"/>
      <c r="L85" s="41"/>
    </row>
  </sheetData>
  <mergeCells count="1">
    <mergeCell ref="B76:E7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A119A269CBC9409E06B28E79EEEE46" ma:contentTypeVersion="15" ma:contentTypeDescription="Create a new document." ma:contentTypeScope="" ma:versionID="343ec6ee80471dabec33ad9e0bdfe893">
  <xsd:schema xmlns:xsd="http://www.w3.org/2001/XMLSchema" xmlns:xs="http://www.w3.org/2001/XMLSchema" xmlns:p="http://schemas.microsoft.com/office/2006/metadata/properties" xmlns:ns2="502fd747-757d-4831-a375-7635ddfbd681" xmlns:ns3="6d81514f-b003-418c-a9dd-26593af0c54a" targetNamespace="http://schemas.microsoft.com/office/2006/metadata/properties" ma:root="true" ma:fieldsID="62ea50879dc18f3210624c0dc7c47e3e" ns2:_="" ns3:_="">
    <xsd:import namespace="502fd747-757d-4831-a375-7635ddfbd681"/>
    <xsd:import namespace="6d81514f-b003-418c-a9dd-26593af0c54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2fd747-757d-4831-a375-7635ddfbd6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a153c2f-7658-4a4c-8e68-36bb0c402cc8"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d81514f-b003-418c-a9dd-26593af0c54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2ca134d0-d374-4f77-82a9-9951c4a4a275}" ma:internalName="TaxCatchAll" ma:showField="CatchAllData" ma:web="6d81514f-b003-418c-a9dd-26593af0c5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02fd747-757d-4831-a375-7635ddfbd681">
      <Terms xmlns="http://schemas.microsoft.com/office/infopath/2007/PartnerControls"/>
    </lcf76f155ced4ddcb4097134ff3c332f>
    <TaxCatchAll xmlns="6d81514f-b003-418c-a9dd-26593af0c54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0D2FB4-8FC0-41A5-9CFD-2606E5667F57}"/>
</file>

<file path=customXml/itemProps2.xml><?xml version="1.0" encoding="utf-8"?>
<ds:datastoreItem xmlns:ds="http://schemas.openxmlformats.org/officeDocument/2006/customXml" ds:itemID="{639D27AE-8F29-49AE-A023-24DB5C0753F5}">
  <ds:schemaRefs>
    <ds:schemaRef ds:uri="http://purl.org/dc/elements/1.1/"/>
    <ds:schemaRef ds:uri="http://schemas.microsoft.com/office/2006/metadata/properties"/>
    <ds:schemaRef ds:uri="c5c520d1-3c6f-47a8-b5f5-be580ee92412"/>
    <ds:schemaRef ds:uri="http://www.w3.org/XML/1998/namespace"/>
    <ds:schemaRef ds:uri="http://purl.org/dc/dcmitype/"/>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3b497931-6d89-4e3a-87ea-0d5c7cedcc65"/>
    <ds:schemaRef ds:uri="502fd747-757d-4831-a375-7635ddfbd681"/>
    <ds:schemaRef ds:uri="6d81514f-b003-418c-a9dd-26593af0c54a"/>
  </ds:schemaRefs>
</ds:datastoreItem>
</file>

<file path=customXml/itemProps3.xml><?xml version="1.0" encoding="utf-8"?>
<ds:datastoreItem xmlns:ds="http://schemas.openxmlformats.org/officeDocument/2006/customXml" ds:itemID="{E7617917-E4A5-49BA-AFD1-3D88BC5B662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Definitions</vt:lpstr>
      <vt:lpstr>Calculations</vt:lpstr>
    </vt:vector>
  </TitlesOfParts>
  <Company>Protector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 Axelsson</dc:creator>
  <cp:lastModifiedBy>Amund Grønvold Skoglund</cp:lastModifiedBy>
  <dcterms:created xsi:type="dcterms:W3CDTF">2025-10-15T11:00:54Z</dcterms:created>
  <dcterms:modified xsi:type="dcterms:W3CDTF">2026-04-22T16:45:38Z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0x0101009AA119A269CBC9409E06B28E79EEEE46</vt:lpwstr>
  </property>
  <property fmtid="{D5CDD505-2E9C-101B-9397-08002B2CF9AE}" pid="3" name="MediaServiceImageTags">
    <vt:lpwstr/>
  </property>
</Properties>
</file>